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2.xml" ContentType="application/vnd.openxmlformats-officedocument.drawing+xml"/>
  <Override PartName="/xl/worksheets/sheet3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activeTab="10"/>
  </bookViews>
  <sheets>
    <sheet name="Nimet" sheetId="1" r:id="rId1"/>
    <sheet name="A su" sheetId="2" r:id="rId2"/>
    <sheet name="C su" sheetId="3" r:id="rId3"/>
    <sheet name="MK A,B" sheetId="4" r:id="rId4"/>
    <sheet name="MK C,D" sheetId="5" r:id="rId5"/>
    <sheet name="MK E,F" sheetId="6" r:id="rId6"/>
    <sheet name="MK G,H" sheetId="7" r:id="rId7"/>
    <sheet name="B su" sheetId="8" r:id="rId8"/>
    <sheet name="MN" sheetId="9" r:id="rId9"/>
    <sheet name="50 su" sheetId="10" r:id="rId10"/>
    <sheet name="MK cup" sheetId="11" r:id="rId11"/>
    <sheet name="10" sheetId="12" r:id="rId12"/>
    <sheet name="14 A,B" sheetId="13" r:id="rId13"/>
    <sheet name="14 C,D" sheetId="14" r:id="rId14"/>
    <sheet name="14 cup" sheetId="15" r:id="rId15"/>
    <sheet name="B la" sheetId="16" r:id="rId16"/>
    <sheet name="NJ-17 A,B" sheetId="17" r:id="rId17"/>
    <sheet name="NJ-17 cup" sheetId="18" r:id="rId18"/>
    <sheet name="BC" sheetId="19" r:id="rId19"/>
    <sheet name="D" sheetId="20" r:id="rId20"/>
    <sheet name="50 la A,B" sheetId="21" r:id="rId21"/>
    <sheet name="50 la C,D" sheetId="22" r:id="rId22"/>
    <sheet name="50 cup" sheetId="23" r:id="rId23"/>
    <sheet name="12 A,B" sheetId="24" r:id="rId24"/>
    <sheet name="MJ-12 cup" sheetId="25" r:id="rId25"/>
    <sheet name="NJ-12" sheetId="26" r:id="rId26"/>
    <sheet name="17 A,B" sheetId="27" r:id="rId27"/>
    <sheet name="17 C,D" sheetId="28" r:id="rId28"/>
    <sheet name="17 cup" sheetId="29" r:id="rId29"/>
    <sheet name="NJ-14 A,B" sheetId="30" r:id="rId30"/>
    <sheet name="NJ-14 cup" sheetId="31" r:id="rId31"/>
    <sheet name="Tas" sheetId="32" r:id="rId32"/>
    <sheet name="C la" sheetId="33" r:id="rId33"/>
    <sheet name="MK la" sheetId="34" r:id="rId34"/>
    <sheet name="cup32" sheetId="35" r:id="rId35"/>
    <sheet name="cup16" sheetId="36" r:id="rId36"/>
    <sheet name="cup8" sheetId="37" r:id="rId37"/>
    <sheet name="Pool6" sheetId="38" r:id="rId38"/>
    <sheet name="Pool4" sheetId="39" r:id="rId39"/>
  </sheets>
  <definedNames>
    <definedName name="Db">'Nimet'!$A$2:$D$151</definedName>
    <definedName name="_xlnm.Print_Area" localSheetId="14">'14 cup'!$D$1:$I$16</definedName>
    <definedName name="_xlnm.Print_Area" localSheetId="28">'17 cup'!$D$1:$J$26</definedName>
    <definedName name="_xlnm.Print_Area" localSheetId="22">'50 cup'!$D$1:$I$16</definedName>
    <definedName name="_xlnm.Print_Area" localSheetId="20">'50 la A,B'!$B$1:$AJ$41</definedName>
    <definedName name="_xlnm.Print_Area" localSheetId="21">'50 la C,D'!$B$1:$AJ$42</definedName>
    <definedName name="_xlnm.Print_Area" localSheetId="9">'50 su'!$D$1:$J$28</definedName>
    <definedName name="_xlnm.Print_Area" localSheetId="1">'A su'!$D$1:$J$46</definedName>
    <definedName name="_xlnm.Print_Area" localSheetId="15">'B la'!$D$1:$J$46</definedName>
    <definedName name="_xlnm.Print_Area" localSheetId="7">'B su'!$D$1:$J$46</definedName>
    <definedName name="_xlnm.Print_Area" localSheetId="18">'BC'!$D$1:$J$46</definedName>
    <definedName name="_xlnm.Print_Area" localSheetId="32">'C la'!$D$1:$J$46</definedName>
    <definedName name="_xlnm.Print_Area" localSheetId="2">'C su'!$D$1:$J$46</definedName>
    <definedName name="_xlnm.Print_Area" localSheetId="35">'cup16'!$D$1:$J$31</definedName>
    <definedName name="_xlnm.Print_Area" localSheetId="34">'cup32'!$D$1:$J$51</definedName>
    <definedName name="_xlnm.Print_Area" localSheetId="36">'cup8'!$D$1:$J$21</definedName>
    <definedName name="_xlnm.Print_Area" localSheetId="19">'D'!$D$1:$J$46</definedName>
    <definedName name="_xlnm.Print_Area" localSheetId="24">'MJ-12 cup'!$D$1:$I$16</definedName>
    <definedName name="_xlnm.Print_Area" localSheetId="10">'MK cup'!$D$1:$J$47</definedName>
    <definedName name="_xlnm.Print_Area" localSheetId="33">'MK la'!$D$1:$J$46</definedName>
    <definedName name="_xlnm.Print_Area" localSheetId="8">'MN'!$D$1:$J$46</definedName>
    <definedName name="_xlnm.Print_Area" localSheetId="0">'Nimet'!$A$1:$D$251</definedName>
    <definedName name="_xlnm.Print_Area" localSheetId="30">'NJ-14 cup'!$D$1:$I$18</definedName>
    <definedName name="_xlnm.Print_Area" localSheetId="16">'NJ-17 A,B'!$A$1:$AL$43</definedName>
    <definedName name="_xlnm.Print_Area" localSheetId="17">'NJ-17 cup'!$D$1:$I$16</definedName>
    <definedName name="_xlnm.Print_Area" localSheetId="38">'Pool4'!$C$1:$AM$25</definedName>
    <definedName name="_xlnm.Print_Area" localSheetId="37">'Pool6'!$C$1:$AM$38</definedName>
    <definedName name="_xlnm.Print_Area" localSheetId="31">'Tas'!$D$1:$J$91</definedName>
    <definedName name="_xlnm.Print_Titles" localSheetId="0">'Nimet'!$1:$1</definedName>
  </definedNames>
  <calcPr fullCalcOnLoad="1"/>
</workbook>
</file>

<file path=xl/sharedStrings.xml><?xml version="1.0" encoding="utf-8"?>
<sst xmlns="http://schemas.openxmlformats.org/spreadsheetml/2006/main" count="3371" uniqueCount="506">
  <si>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</si>
  <si>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</si>
  <si>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</si>
  <si>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</si>
  <si>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</si>
  <si>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</si>
  <si>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</si>
  <si>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</si>
  <si>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</si>
  <si>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</si>
  <si>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</si>
  <si>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</si>
  <si>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</si>
  <si>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</si>
  <si>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</si>
  <si>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</si>
  <si>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</si>
  <si>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</si>
  <si>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</si>
  <si>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</si>
  <si>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</si>
  <si>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</si>
  <si>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</si>
  <si>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</si>
  <si>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</si>
  <si>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</si>
  <si>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</si>
  <si>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</si>
  <si>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</si>
  <si>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</si>
  <si>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</si>
  <si>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</si>
  <si>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</si>
  <si>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</si>
  <si>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</si>
  <si>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</si>
  <si>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</si>
  <si>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HäKi</t>
  </si>
  <si>
    <t>TIP-70</t>
  </si>
  <si>
    <t>OPT-86</t>
  </si>
  <si>
    <t>KuPTS</t>
  </si>
  <si>
    <t>PT-Espoo</t>
  </si>
  <si>
    <t>YNM</t>
  </si>
  <si>
    <t>MBF</t>
  </si>
  <si>
    <t>TuKa</t>
  </si>
  <si>
    <t>JPT</t>
  </si>
  <si>
    <t>Nomme SK</t>
  </si>
  <si>
    <t>SeSi</t>
  </si>
  <si>
    <t>KoKu</t>
  </si>
  <si>
    <t>MK la</t>
  </si>
  <si>
    <t>MK-B la</t>
  </si>
  <si>
    <t>MK-C la</t>
  </si>
  <si>
    <t>Pooli B</t>
  </si>
  <si>
    <t>Pooli C</t>
  </si>
  <si>
    <t>Pooli D</t>
  </si>
  <si>
    <t>MJ-14</t>
  </si>
  <si>
    <t>MJ-17</t>
  </si>
  <si>
    <t>Tasoitus</t>
  </si>
  <si>
    <t>C</t>
  </si>
  <si>
    <t>D</t>
  </si>
  <si>
    <t>B</t>
  </si>
  <si>
    <t>A</t>
  </si>
  <si>
    <t>BC-np</t>
  </si>
  <si>
    <t>MN</t>
  </si>
  <si>
    <t>MK</t>
  </si>
  <si>
    <t>Pooli E</t>
  </si>
  <si>
    <t>Pooli F</t>
  </si>
  <si>
    <t>Pooli G</t>
  </si>
  <si>
    <t>Pooli H</t>
  </si>
  <si>
    <t>MJ-17 cup</t>
  </si>
  <si>
    <t>MK-C</t>
  </si>
  <si>
    <t>KLO 16.00</t>
  </si>
  <si>
    <t>KLO 10.00</t>
  </si>
  <si>
    <t>KLO 15.00</t>
  </si>
  <si>
    <t>KLO 12.00</t>
  </si>
  <si>
    <t>MJ-12</t>
  </si>
  <si>
    <t>MJ-14 CUP</t>
  </si>
  <si>
    <t>KLO 11.00</t>
  </si>
  <si>
    <t>KLO 13.00</t>
  </si>
  <si>
    <t>KLO 14.00</t>
  </si>
  <si>
    <t>NJ-12</t>
  </si>
  <si>
    <t>NJ-17</t>
  </si>
  <si>
    <t>TTC Boom</t>
  </si>
  <si>
    <t>Westika</t>
  </si>
  <si>
    <t>MK-B SU</t>
  </si>
  <si>
    <t>MK-A SU</t>
  </si>
  <si>
    <t>MK-D la</t>
  </si>
  <si>
    <t>MJ-12 CUP</t>
  </si>
  <si>
    <t>Klo 14.00</t>
  </si>
  <si>
    <t>Klo 11.00</t>
  </si>
  <si>
    <t>TASOITUS-LUOKKAAN VOI ILMOITTAUTUA KLO 13.00 ASTI !!!</t>
  </si>
  <si>
    <t>MK-GP Jatkocup</t>
  </si>
  <si>
    <t>NJ-14 CUP</t>
  </si>
  <si>
    <t>A1</t>
  </si>
  <si>
    <t>B2</t>
  </si>
  <si>
    <t>C2</t>
  </si>
  <si>
    <t>D1</t>
  </si>
  <si>
    <t>C1</t>
  </si>
  <si>
    <t>D2</t>
  </si>
  <si>
    <t>A2</t>
  </si>
  <si>
    <t>B1</t>
  </si>
  <si>
    <t>F1</t>
  </si>
  <si>
    <t>E1</t>
  </si>
  <si>
    <t>F2</t>
  </si>
  <si>
    <t>E2</t>
  </si>
  <si>
    <t>H1</t>
  </si>
  <si>
    <t>G1</t>
  </si>
  <si>
    <t>H2</t>
  </si>
  <si>
    <t>G2</t>
  </si>
  <si>
    <t>Jani Jormanainen</t>
  </si>
  <si>
    <t>Kim Nyberg</t>
  </si>
  <si>
    <t>Jan Nyberg</t>
  </si>
  <si>
    <t>Dmitry Vyskubov</t>
  </si>
  <si>
    <t>Alexey Vyskubov</t>
  </si>
  <si>
    <t>Toni Soine</t>
  </si>
  <si>
    <t>Samuli Soine</t>
  </si>
  <si>
    <t>Pauli Hietikko</t>
  </si>
  <si>
    <t>Pertti Rissanen</t>
  </si>
  <si>
    <t>Pertti Hella</t>
  </si>
  <si>
    <t>Esa Miettinen</t>
  </si>
  <si>
    <t>Olli-Ville Halonen</t>
  </si>
  <si>
    <t>Jouni Nousiainen</t>
  </si>
  <si>
    <t>Jyri Pulkkinen</t>
  </si>
  <si>
    <t>Toni Viertomanner</t>
  </si>
  <si>
    <t>Iida Myllärinen</t>
  </si>
  <si>
    <t>Por-83</t>
  </si>
  <si>
    <t>Markus Myllärinen</t>
  </si>
  <si>
    <t>Mika Myllärinen</t>
  </si>
  <si>
    <t>Mikaela Norrbo</t>
  </si>
  <si>
    <t>Peter Norrbo</t>
  </si>
  <si>
    <t>Konsta Kähtävä</t>
  </si>
  <si>
    <t>Elli Rissanen</t>
  </si>
  <si>
    <t>Ilkka Rissanen</t>
  </si>
  <si>
    <t>Esko Nieminen</t>
  </si>
  <si>
    <t>Joonatan Nieminen</t>
  </si>
  <si>
    <t>Mika Heljala</t>
  </si>
  <si>
    <t>Jancarlo Rodriguez</t>
  </si>
  <si>
    <t>André Rodriguez</t>
  </si>
  <si>
    <t>Jaime Rodriguez</t>
  </si>
  <si>
    <t>Mika Rauvola</t>
  </si>
  <si>
    <t>Henri Makkonen</t>
  </si>
  <si>
    <t>Teemu Oinas</t>
  </si>
  <si>
    <t>Markus Perkkiö</t>
  </si>
  <si>
    <t>Kullervo Haapalainen</t>
  </si>
  <si>
    <t>Seppo Hiltunen</t>
  </si>
  <si>
    <t>Eino Määttä</t>
  </si>
  <si>
    <t>Pekka Ågren</t>
  </si>
  <si>
    <t>Vitali Trofimov</t>
  </si>
  <si>
    <t>Hannu Vuoste</t>
  </si>
  <si>
    <t>Ilari Vuoste</t>
  </si>
  <si>
    <t>Mikko Vuoti</t>
  </si>
  <si>
    <t>Jani Anttila</t>
  </si>
  <si>
    <t>Tuomas Perkkiö</t>
  </si>
  <si>
    <t>Simo Pokki</t>
  </si>
  <si>
    <t>Hanna Nyberg</t>
  </si>
  <si>
    <t>Mikko Kantola</t>
  </si>
  <si>
    <t>Roope Kantola</t>
  </si>
  <si>
    <t>Roni Kantola</t>
  </si>
  <si>
    <t>Joni Aaltonen</t>
  </si>
  <si>
    <t>Jouko Manni</t>
  </si>
  <si>
    <t>Timo Aarnio</t>
  </si>
  <si>
    <t>Timo Terho</t>
  </si>
  <si>
    <t>Emil Rantatulkkila</t>
  </si>
  <si>
    <t>Milla-Mari Vastavuo</t>
  </si>
  <si>
    <t>Viivi-Mari Vastavuo</t>
  </si>
  <si>
    <t>Anders Lundström</t>
  </si>
  <si>
    <t>Thomas Lundström</t>
  </si>
  <si>
    <t>Emma Rolig</t>
  </si>
  <si>
    <t>Miikka O'Connor</t>
  </si>
  <si>
    <t>Aleksi O'Connor</t>
  </si>
  <si>
    <t>Frank O'Connor</t>
  </si>
  <si>
    <t>Paju Eriksson</t>
  </si>
  <si>
    <t>Peter Eriksson</t>
  </si>
  <si>
    <t>Pihla Eriksson</t>
  </si>
  <si>
    <t>Mikael Frejborg</t>
  </si>
  <si>
    <t>Elma Nurmiaho</t>
  </si>
  <si>
    <t>Elias Eerola</t>
  </si>
  <si>
    <t>Kurt Englund</t>
  </si>
  <si>
    <t>ParPi</t>
  </si>
  <si>
    <t>Sabina Englund</t>
  </si>
  <si>
    <t>Pekka Kolppanen</t>
  </si>
  <si>
    <t>Kyösti Kurunmäki</t>
  </si>
  <si>
    <t>Håkan Nyberg</t>
  </si>
  <si>
    <t>Mikko Hänninen</t>
  </si>
  <si>
    <t>Veikko Koskinen</t>
  </si>
  <si>
    <t>HaTe</t>
  </si>
  <si>
    <t>Lasse Vimpari</t>
  </si>
  <si>
    <t>Jyrki Virtanen</t>
  </si>
  <si>
    <t>Markku Nykänen</t>
  </si>
  <si>
    <t>PT-2000</t>
  </si>
  <si>
    <t>Mauri Nykänen</t>
  </si>
  <si>
    <t>Aleksi Hyttinen</t>
  </si>
  <si>
    <t>Heidi Maiberg</t>
  </si>
  <si>
    <t>Kristel Treimann</t>
  </si>
  <si>
    <t>Andreas Lehtonen</t>
  </si>
  <si>
    <t>Seppo Kankaanpää</t>
  </si>
  <si>
    <t>Pekka Övermark</t>
  </si>
  <si>
    <t>Heimo Ikonen</t>
  </si>
  <si>
    <t>Alf Orre</t>
  </si>
  <si>
    <t>Esa Kallio</t>
  </si>
  <si>
    <t>Martti Kangas</t>
  </si>
  <si>
    <t>Oula Keski-Hynnilä</t>
  </si>
  <si>
    <t>Topi Latukka</t>
  </si>
  <si>
    <t>Aleksi Hynynen</t>
  </si>
  <si>
    <t>Jussi Hietanen</t>
  </si>
  <si>
    <t>Tuomas Kallinki</t>
  </si>
  <si>
    <t>Alpo Ojala</t>
  </si>
  <si>
    <t>Harri Pitkänen</t>
  </si>
  <si>
    <t>Markku Mäenpää</t>
  </si>
  <si>
    <t>Juhani Suvanto</t>
  </si>
  <si>
    <t>Kai Ollikainen</t>
  </si>
  <si>
    <t>Jukka Kalliokoski</t>
  </si>
  <si>
    <t>Vesa Ylipelkonen</t>
  </si>
  <si>
    <t>Pentti Olah</t>
  </si>
  <si>
    <t>MJ-10</t>
  </si>
  <si>
    <t>Pohjanmaa GP 18.-19.10.2008</t>
  </si>
  <si>
    <t>Mikhail Kantonistov</t>
  </si>
  <si>
    <t>Bertel Blomkvist</t>
  </si>
  <si>
    <t>Anton Nurmiaho</t>
  </si>
  <si>
    <t>NJ-14</t>
  </si>
  <si>
    <t>Patrik Rissanen</t>
  </si>
  <si>
    <t>Bo-Eric Herrgård</t>
  </si>
  <si>
    <t>VET-50 GP</t>
  </si>
  <si>
    <t>Klo 10.00</t>
  </si>
  <si>
    <t>Klo 13.00</t>
  </si>
  <si>
    <t>Klo 15.00</t>
  </si>
  <si>
    <t>VET-50</t>
  </si>
  <si>
    <t>NJ-17 CUP</t>
  </si>
  <si>
    <t>VET-50 CUP</t>
  </si>
  <si>
    <t>Johanna Christiansson</t>
  </si>
  <si>
    <t>Katri Lepiku</t>
  </si>
  <si>
    <t>6,9,4</t>
  </si>
  <si>
    <t>-8,9,7,3</t>
  </si>
  <si>
    <t>-13,-9,4,6,7</t>
  </si>
  <si>
    <t>7,-7,-8,4,5</t>
  </si>
  <si>
    <t>-7,5,-13,7,7</t>
  </si>
  <si>
    <t>8,6,10</t>
  </si>
  <si>
    <t>-10,11,5,9</t>
  </si>
  <si>
    <t>8,7,-8,8</t>
  </si>
  <si>
    <t>7,7,-3,10</t>
  </si>
  <si>
    <t>4,5,5</t>
  </si>
  <si>
    <t>-10,5,4,6</t>
  </si>
  <si>
    <t>4,-8,7,5</t>
  </si>
  <si>
    <t>7,8,8</t>
  </si>
  <si>
    <t>11,5,-9,6</t>
  </si>
  <si>
    <t>5,-7,7,7</t>
  </si>
  <si>
    <t>3,-8,9,-9,8</t>
  </si>
  <si>
    <t>3,-10,9,8</t>
  </si>
  <si>
    <t>8,3,8</t>
  </si>
  <si>
    <t>5,11,-11,6</t>
  </si>
  <si>
    <t>8,9,4</t>
  </si>
  <si>
    <t>3,3,8</t>
  </si>
  <si>
    <t>7,-7,-7,6,7</t>
  </si>
  <si>
    <t>2,-4,6,10</t>
  </si>
  <si>
    <t>9,15,-7,3</t>
  </si>
  <si>
    <t>7,10,5</t>
  </si>
  <si>
    <t>2,8,-7,-7,6</t>
  </si>
  <si>
    <t>7,4,3</t>
  </si>
  <si>
    <t>6,10,5</t>
  </si>
  <si>
    <t>6,7,-4,3</t>
  </si>
  <si>
    <t>7,6,4</t>
  </si>
  <si>
    <t>5,8,8</t>
  </si>
  <si>
    <t>9,3,-4,4</t>
  </si>
  <si>
    <t>5,3,-11,-10,10</t>
  </si>
  <si>
    <t>7,1,3</t>
  </si>
  <si>
    <t>6,5,4</t>
  </si>
  <si>
    <t>9,9,8</t>
  </si>
  <si>
    <t>9,4,-8,5</t>
  </si>
  <si>
    <t>4,6,9</t>
  </si>
  <si>
    <t>-9,8,13,5</t>
  </si>
  <si>
    <t>8,7,-9,4</t>
  </si>
  <si>
    <t>1,2,3</t>
  </si>
  <si>
    <t>6,-3,9,8</t>
  </si>
  <si>
    <t>1,8,-7,7</t>
  </si>
  <si>
    <t>9,6,9</t>
  </si>
  <si>
    <t>-6,8,-10,16,9</t>
  </si>
  <si>
    <t>7,7,9</t>
  </si>
  <si>
    <t>1,6,2</t>
  </si>
  <si>
    <t>5,11,-8,-5,9</t>
  </si>
  <si>
    <t>4,4,9</t>
  </si>
  <si>
    <t>4,5,-7,-9,6</t>
  </si>
  <si>
    <t>3,6,6</t>
  </si>
  <si>
    <t>1,3,8</t>
  </si>
  <si>
    <t>9,11,8</t>
  </si>
  <si>
    <t>-12,8,9,7</t>
  </si>
  <si>
    <t>5,-6,8,6</t>
  </si>
  <si>
    <t>-7,-10,11,9,7</t>
  </si>
  <si>
    <t>WO.</t>
  </si>
  <si>
    <t>4,10,9</t>
  </si>
  <si>
    <t>9,-8,8,8</t>
  </si>
  <si>
    <t>6,12,-10,8</t>
  </si>
  <si>
    <t>4,-8,10,7</t>
  </si>
  <si>
    <t>10,-10,9,6</t>
  </si>
  <si>
    <t>8,3,9</t>
  </si>
  <si>
    <t>2,6,-11,2</t>
  </si>
  <si>
    <t>6,5,6</t>
  </si>
  <si>
    <t>6,5,7</t>
  </si>
  <si>
    <t>8,6,9</t>
  </si>
  <si>
    <t>9,9,4</t>
  </si>
  <si>
    <t>9,5,7</t>
  </si>
  <si>
    <t>7,-7,-8,5,7</t>
  </si>
  <si>
    <t>7,10,-9,10</t>
  </si>
  <si>
    <t>4,-6,11,1</t>
  </si>
  <si>
    <t>5,-8,8,4</t>
  </si>
  <si>
    <t>-6,6,9,11</t>
  </si>
  <si>
    <t>8,-9,9,5</t>
  </si>
  <si>
    <t>9,9,9</t>
  </si>
  <si>
    <t>8,10,6</t>
  </si>
  <si>
    <t>5,8,5</t>
  </si>
  <si>
    <t>9,-5,10,8</t>
  </si>
  <si>
    <t>9,9,6</t>
  </si>
  <si>
    <t>8,7,9</t>
  </si>
  <si>
    <t>8,8,-6,9</t>
  </si>
  <si>
    <t>6,-6,-6,2,5</t>
  </si>
  <si>
    <t>7,10,8</t>
  </si>
  <si>
    <t>8,11,-8,9</t>
  </si>
  <si>
    <t>9,8,9</t>
  </si>
  <si>
    <t>5,4,9</t>
  </si>
  <si>
    <t>9,8,-4,-7,8</t>
  </si>
  <si>
    <t>6,7,9</t>
  </si>
  <si>
    <t>-6,-4,9,9,10</t>
  </si>
  <si>
    <t>8,5,7</t>
  </si>
  <si>
    <t>6,6,-7,8</t>
  </si>
  <si>
    <t>5,-7,7,8</t>
  </si>
  <si>
    <t>4,-10,-9,8,7</t>
  </si>
  <si>
    <t>10,8,12</t>
  </si>
  <si>
    <t>6,-9,7,12</t>
  </si>
  <si>
    <t>6,8,5</t>
  </si>
  <si>
    <t>6,8,-8,-4,4</t>
  </si>
  <si>
    <t>6,7,4</t>
  </si>
  <si>
    <t>8,8,2</t>
  </si>
  <si>
    <t>wo.</t>
  </si>
  <si>
    <t>7,6,6</t>
  </si>
  <si>
    <t>0,9,-8,6</t>
  </si>
  <si>
    <t>5,6,11</t>
  </si>
  <si>
    <t>-9,3,9,7</t>
  </si>
  <si>
    <t>7,6,9</t>
  </si>
  <si>
    <t>12,9,9</t>
  </si>
  <si>
    <t>8,9,6</t>
  </si>
  <si>
    <t>-2,-9,7,8,9</t>
  </si>
  <si>
    <t>5,7,3</t>
  </si>
  <si>
    <t>6,3,6</t>
  </si>
  <si>
    <t>5,4,6</t>
  </si>
  <si>
    <t>-7,6,10,-8,8</t>
  </si>
  <si>
    <t>10,-9,7,9</t>
  </si>
  <si>
    <t>8,9,8</t>
  </si>
  <si>
    <t>6,-11,7,10</t>
  </si>
  <si>
    <t>11,10,9</t>
  </si>
  <si>
    <t>0,5,0</t>
  </si>
  <si>
    <t>6,3,5</t>
  </si>
  <si>
    <t>3,9,9</t>
  </si>
  <si>
    <t>9,-8,-5,9,3</t>
  </si>
  <si>
    <t>10,1,6</t>
  </si>
  <si>
    <t>4,5,9</t>
  </si>
  <si>
    <t>6,6,4</t>
  </si>
  <si>
    <t>8,2,4</t>
  </si>
  <si>
    <t>6,6,6</t>
  </si>
  <si>
    <t>3,5,6</t>
  </si>
  <si>
    <t>5,6,9</t>
  </si>
  <si>
    <t>0,5,-7,6</t>
  </si>
  <si>
    <t>6,-16,7,7</t>
  </si>
  <si>
    <t>2,7,3,</t>
  </si>
  <si>
    <t>14,8,12</t>
  </si>
  <si>
    <t>9,9,7</t>
  </si>
  <si>
    <t>10,8,8</t>
  </si>
  <si>
    <t>4,9,8</t>
  </si>
  <si>
    <t>2,5,7</t>
  </si>
  <si>
    <t>3,7,4</t>
  </si>
  <si>
    <t>-6,-6,5,5,2</t>
  </si>
  <si>
    <t>9,4,10</t>
  </si>
  <si>
    <t>-10,7,9,8</t>
  </si>
  <si>
    <t>-8,8,6,1</t>
  </si>
  <si>
    <t>9,7,-8,8</t>
  </si>
  <si>
    <t>5,4,-9,10</t>
  </si>
  <si>
    <t>-3,8,-10,8,7</t>
  </si>
  <si>
    <t>8,4,-8,-8,7</t>
  </si>
  <si>
    <t>5,9,10</t>
  </si>
  <si>
    <t>7,9,3</t>
  </si>
  <si>
    <t>5,3,6</t>
  </si>
  <si>
    <t>5,9,-8,-6,8</t>
  </si>
  <si>
    <t>9,3,6</t>
  </si>
  <si>
    <t>9,-9,9,8</t>
  </si>
  <si>
    <t>7,5,3</t>
  </si>
  <si>
    <t>7,-5,3,7</t>
  </si>
  <si>
    <t>3,5,9</t>
  </si>
  <si>
    <t>5,2,12</t>
  </si>
  <si>
    <t>9,-7,6,8</t>
  </si>
  <si>
    <t>5,6,5</t>
  </si>
  <si>
    <t>8,6,14</t>
  </si>
  <si>
    <t>11,9,6</t>
  </si>
  <si>
    <t>5,9,6</t>
  </si>
  <si>
    <t>11,4,5</t>
  </si>
  <si>
    <t>-7,7,5,-10,7</t>
  </si>
  <si>
    <t>-7,10,9,-7,9</t>
  </si>
  <si>
    <t>-3,10,8,-5,8</t>
  </si>
  <si>
    <t>Joni Aaltonen, TuKa</t>
  </si>
  <si>
    <t>Mikko Hänninen, Westika</t>
  </si>
  <si>
    <t>Mika Rauvola, TTC Boom</t>
  </si>
  <si>
    <t>Jouko Manni, TuKa</t>
  </si>
  <si>
    <t>8,0,8</t>
  </si>
  <si>
    <t>-10,6,8,4</t>
  </si>
  <si>
    <t>-7,5,-7,7,9</t>
  </si>
  <si>
    <t>11,-9,9,10</t>
  </si>
  <si>
    <t>5,4,3</t>
  </si>
  <si>
    <t>-7,12,6,7</t>
  </si>
  <si>
    <t>5,2,7</t>
  </si>
  <si>
    <t>7,5,5</t>
  </si>
  <si>
    <t>4,4,13</t>
  </si>
  <si>
    <t>6,8,9</t>
  </si>
  <si>
    <t>9,7,3</t>
  </si>
  <si>
    <t>10,1,5</t>
  </si>
  <si>
    <t>11,4,8</t>
  </si>
  <si>
    <t>-8,5,6,2</t>
  </si>
  <si>
    <t>-10,6,5,8</t>
  </si>
  <si>
    <t>10,6,-5,-10,3</t>
  </si>
  <si>
    <t>7,11,5</t>
  </si>
  <si>
    <t>7,4,7</t>
  </si>
  <si>
    <t>7,-2,12,11</t>
  </si>
  <si>
    <t>6,1,7</t>
  </si>
  <si>
    <t>6,8,-4,9</t>
  </si>
  <si>
    <t>-15,4,7,3</t>
  </si>
  <si>
    <t>0,3,4</t>
  </si>
  <si>
    <t>5,5,5</t>
  </si>
  <si>
    <t>2,12,5</t>
  </si>
  <si>
    <t>8,7,6</t>
  </si>
  <si>
    <t>11,8,-11,-8,5</t>
  </si>
  <si>
    <t>9,10,10</t>
  </si>
  <si>
    <t>2,8,1</t>
  </si>
  <si>
    <t>2,7,7</t>
  </si>
  <si>
    <t>-3,11,8,6</t>
  </si>
  <si>
    <t>-11,7,7,5</t>
  </si>
  <si>
    <t>5,4,4</t>
  </si>
  <si>
    <t>8,-10,7,-7,8</t>
  </si>
  <si>
    <t>10,3,6</t>
  </si>
  <si>
    <t>7,8,-10,10</t>
  </si>
  <si>
    <t>-5,3,3,4</t>
  </si>
  <si>
    <t>9,3,4</t>
  </si>
  <si>
    <t>11,9,10</t>
  </si>
  <si>
    <t>4,-11,-10,5,5</t>
  </si>
  <si>
    <t>9,7,8</t>
  </si>
  <si>
    <t>7,6,-3,-9,6</t>
  </si>
  <si>
    <t>6,-7,3,5</t>
  </si>
  <si>
    <t>6,2,4</t>
  </si>
  <si>
    <t>w.o.</t>
  </si>
  <si>
    <t>-8,7,0,10</t>
  </si>
  <si>
    <t>11,-7,10,rtd</t>
  </si>
  <si>
    <t>5,3,8</t>
  </si>
  <si>
    <t>7,-7,3,7</t>
  </si>
  <si>
    <t>2,9,7</t>
  </si>
  <si>
    <t>3,7,8</t>
  </si>
  <si>
    <t>8,10,10</t>
  </si>
  <si>
    <t>9,6,1</t>
  </si>
  <si>
    <t>8,-6,2,-8,1</t>
  </si>
  <si>
    <t>11,6,9</t>
  </si>
  <si>
    <t>-8,5,9,6</t>
  </si>
  <si>
    <t>3,8,9</t>
  </si>
  <si>
    <t>5,4,5</t>
  </si>
  <si>
    <t>3,6,7</t>
  </si>
  <si>
    <t>4,3,7</t>
  </si>
  <si>
    <t>-9,7,-3,8,6</t>
  </si>
  <si>
    <t>10,9,4</t>
  </si>
  <si>
    <t>-7,9,-9,5,10</t>
  </si>
  <si>
    <t>-6,-6,11,9,10</t>
  </si>
  <si>
    <t>-8,8,4,4</t>
  </si>
  <si>
    <t>-9,4,5,7</t>
  </si>
  <si>
    <t>1,-1,7,4</t>
  </si>
  <si>
    <t>2,7,-5,8</t>
  </si>
  <si>
    <t>5,-5,5,-5,3</t>
  </si>
  <si>
    <t>9,1,3</t>
  </si>
  <si>
    <t>4,5,2</t>
  </si>
  <si>
    <t>7,7,-8,6</t>
  </si>
  <si>
    <t>9,9,-2,-7,7</t>
  </si>
  <si>
    <t>11,4,14</t>
  </si>
  <si>
    <t>7,9,5</t>
  </si>
  <si>
    <t>-6,9,6,6</t>
  </si>
  <si>
    <t>-16,7,7,8</t>
  </si>
  <si>
    <t>5,8,10</t>
  </si>
  <si>
    <t>-5,-8,7,4,10</t>
  </si>
  <si>
    <t>9,-10,8,9</t>
  </si>
  <si>
    <t>9,5,9</t>
  </si>
  <si>
    <t>9,6,7</t>
  </si>
  <si>
    <t>6,9,3</t>
  </si>
  <si>
    <t>-12,7,7,-6,5</t>
  </si>
  <si>
    <t>13,6,-6,8</t>
  </si>
  <si>
    <t>4,-9,8,9</t>
  </si>
  <si>
    <t>6,-8,9,7</t>
  </si>
  <si>
    <t>8,-2,-7,12,9</t>
  </si>
  <si>
    <t>9,4,-11,5</t>
  </si>
  <si>
    <t>7,6,8</t>
  </si>
  <si>
    <t>7,0,7</t>
  </si>
  <si>
    <t>5,7,-6,7</t>
  </si>
  <si>
    <t>7,-9,7,6</t>
  </si>
  <si>
    <t>9,14,-7,-10,9</t>
  </si>
  <si>
    <t>7,3,6</t>
  </si>
  <si>
    <t>5,8,6</t>
  </si>
  <si>
    <t>7,-8,11,7</t>
  </si>
  <si>
    <t>6,4,-9,10</t>
  </si>
  <si>
    <t>5,5,7</t>
  </si>
  <si>
    <t>8,-9,9,11</t>
  </si>
  <si>
    <t>8,-2,6,-6,7</t>
  </si>
  <si>
    <t>8,7,3</t>
  </si>
  <si>
    <t>-9,8,2,3</t>
  </si>
  <si>
    <t>-7,8,-11,4,8</t>
  </si>
  <si>
    <t>10,10,-6,8,-4,-14,9</t>
  </si>
  <si>
    <t>-5,-7,13,6,8</t>
  </si>
  <si>
    <t>11,8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</si>
</sst>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trike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2" borderId="0" xfId="0" applyFont="1" applyFill="1" applyBorder="1" applyAlignment="1">
      <alignment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5" xfId="0" applyNumberFormat="1" applyFont="1" applyFill="1" applyBorder="1" applyAlignment="1" applyProtection="1">
      <alignment/>
      <protection locked="0"/>
    </xf>
    <xf numFmtId="0" fontId="0" fillId="2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7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2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2" borderId="11" xfId="0" applyNumberFormat="1" applyFont="1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8" xfId="0" applyNumberFormat="1" applyFont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/>
    </xf>
    <xf numFmtId="0" fontId="12" fillId="0" borderId="3" xfId="0" applyFont="1" applyBorder="1" applyAlignment="1">
      <alignment/>
    </xf>
    <xf numFmtId="1" fontId="0" fillId="0" borderId="1" xfId="0" applyNumberFormat="1" applyFont="1" applyBorder="1" applyAlignment="1" applyProtection="1" quotePrefix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252"/>
  <sheetViews>
    <sheetView showGridLines="0" showRowColHeaders="0" zoomScale="75" zoomScaleNormal="75" workbookViewId="0" topLeftCell="A1">
      <pane ySplit="1" topLeftCell="BM47" activePane="bottomLeft" state="frozen"/>
      <selection pane="topLeft" activeCell="F5" sqref="F5"/>
      <selection pane="bottomLeft" activeCell="B103" sqref="B103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3" t="s">
        <v>29</v>
      </c>
      <c r="B1" s="113" t="s">
        <v>24</v>
      </c>
      <c r="C1" s="113" t="s">
        <v>23</v>
      </c>
      <c r="D1" s="113" t="s">
        <v>25</v>
      </c>
      <c r="E1" s="114"/>
      <c r="F1" s="114"/>
    </row>
    <row r="2" spans="1:6" ht="12.75">
      <c r="A2" s="114">
        <v>1</v>
      </c>
      <c r="B2" s="116" t="s">
        <v>109</v>
      </c>
      <c r="C2" s="116" t="s">
        <v>41</v>
      </c>
      <c r="D2" s="114" t="str">
        <f aca="true" t="shared" si="0" ref="D2:D10">IF(B2="","",CONCATENATE(B2,", ",C2))</f>
        <v>Jani Jormanainen, PT-Espoo</v>
      </c>
      <c r="E2" s="114"/>
      <c r="F2" s="114"/>
    </row>
    <row r="3" spans="1:6" ht="12.75">
      <c r="A3" s="114">
        <v>2</v>
      </c>
      <c r="B3" s="116" t="s">
        <v>110</v>
      </c>
      <c r="C3" s="116" t="s">
        <v>41</v>
      </c>
      <c r="D3" s="114" t="str">
        <f t="shared" si="0"/>
        <v>Kim Nyberg, PT-Espoo</v>
      </c>
      <c r="E3" s="114"/>
      <c r="F3" s="114"/>
    </row>
    <row r="4" spans="1:6" ht="12.75">
      <c r="A4" s="114">
        <v>3</v>
      </c>
      <c r="B4" s="116" t="s">
        <v>111</v>
      </c>
      <c r="C4" s="116" t="s">
        <v>41</v>
      </c>
      <c r="D4" s="114" t="str">
        <f t="shared" si="0"/>
        <v>Jan Nyberg, PT-Espoo</v>
      </c>
      <c r="E4" s="114"/>
      <c r="F4" s="114"/>
    </row>
    <row r="5" spans="1:6" ht="12.75">
      <c r="A5" s="114">
        <v>4</v>
      </c>
      <c r="B5" s="116" t="s">
        <v>216</v>
      </c>
      <c r="C5" s="116" t="s">
        <v>41</v>
      </c>
      <c r="D5" s="114" t="str">
        <f t="shared" si="0"/>
        <v>Mikhail Kantonistov, PT-Espoo</v>
      </c>
      <c r="E5" s="114"/>
      <c r="F5" s="114"/>
    </row>
    <row r="6" spans="1:6" ht="12.75">
      <c r="A6" s="114">
        <v>5</v>
      </c>
      <c r="B6" s="116" t="s">
        <v>112</v>
      </c>
      <c r="C6" s="116" t="s">
        <v>41</v>
      </c>
      <c r="D6" s="114" t="str">
        <f t="shared" si="0"/>
        <v>Dmitry Vyskubov, PT-Espoo</v>
      </c>
      <c r="E6" s="114"/>
      <c r="F6" s="114"/>
    </row>
    <row r="7" spans="1:6" ht="12.75">
      <c r="A7" s="114">
        <v>6</v>
      </c>
      <c r="B7" s="116" t="s">
        <v>113</v>
      </c>
      <c r="C7" s="116" t="s">
        <v>41</v>
      </c>
      <c r="D7" s="114" t="str">
        <f t="shared" si="0"/>
        <v>Alexey Vyskubov, PT-Espoo</v>
      </c>
      <c r="E7" s="114"/>
      <c r="F7" s="114"/>
    </row>
    <row r="8" spans="1:6" ht="12.75">
      <c r="A8" s="114">
        <v>7</v>
      </c>
      <c r="B8" s="116" t="s">
        <v>114</v>
      </c>
      <c r="C8" s="116" t="s">
        <v>41</v>
      </c>
      <c r="D8" s="114" t="str">
        <f t="shared" si="0"/>
        <v>Toni Soine, PT-Espoo</v>
      </c>
      <c r="E8" s="114"/>
      <c r="F8" s="114"/>
    </row>
    <row r="9" spans="1:6" ht="12.75">
      <c r="A9" s="114">
        <v>8</v>
      </c>
      <c r="B9" s="116" t="s">
        <v>115</v>
      </c>
      <c r="C9" s="116" t="s">
        <v>41</v>
      </c>
      <c r="D9" s="114" t="str">
        <f t="shared" si="0"/>
        <v>Samuli Soine, PT-Espoo</v>
      </c>
      <c r="E9" s="114"/>
      <c r="F9" s="114"/>
    </row>
    <row r="10" spans="1:6" ht="12.75">
      <c r="A10" s="114">
        <v>9</v>
      </c>
      <c r="B10" s="116" t="s">
        <v>116</v>
      </c>
      <c r="C10" s="116" t="s">
        <v>41</v>
      </c>
      <c r="D10" s="114" t="str">
        <f t="shared" si="0"/>
        <v>Pauli Hietikko, PT-Espoo</v>
      </c>
      <c r="E10" s="114"/>
      <c r="F10" s="114"/>
    </row>
    <row r="11" spans="1:6" ht="12.75">
      <c r="A11" s="114">
        <v>10</v>
      </c>
      <c r="B11" s="116"/>
      <c r="C11" s="116">
        <v>1</v>
      </c>
      <c r="D11" s="114">
        <f aca="true" t="shared" si="1" ref="D11:D68">IF(B11="","",CONCATENATE(B11,", ",C11))</f>
      </c>
      <c r="E11" s="114"/>
      <c r="F11" s="114"/>
    </row>
    <row r="12" spans="1:6" ht="12.75">
      <c r="A12" s="114">
        <v>11</v>
      </c>
      <c r="B12" s="116" t="s">
        <v>220</v>
      </c>
      <c r="C12" s="116" t="s">
        <v>40</v>
      </c>
      <c r="D12" s="114" t="str">
        <f t="shared" si="1"/>
        <v>Patrik Rissanen, KuPTS</v>
      </c>
      <c r="E12" s="114"/>
      <c r="F12" s="114"/>
    </row>
    <row r="13" spans="1:6" ht="12.75">
      <c r="A13" s="114">
        <v>12</v>
      </c>
      <c r="B13" s="116" t="s">
        <v>117</v>
      </c>
      <c r="C13" s="116" t="s">
        <v>40</v>
      </c>
      <c r="D13" s="114" t="str">
        <f t="shared" si="1"/>
        <v>Pertti Rissanen, KuPTS</v>
      </c>
      <c r="E13" s="114"/>
      <c r="F13" s="114"/>
    </row>
    <row r="14" spans="1:6" ht="12.75">
      <c r="A14" s="114">
        <v>13</v>
      </c>
      <c r="B14" s="116" t="s">
        <v>118</v>
      </c>
      <c r="C14" s="116" t="s">
        <v>40</v>
      </c>
      <c r="D14" s="114" t="str">
        <f t="shared" si="1"/>
        <v>Pertti Hella, KuPTS</v>
      </c>
      <c r="E14" s="114"/>
      <c r="F14" s="114"/>
    </row>
    <row r="15" spans="1:6" ht="12.75">
      <c r="A15" s="114">
        <v>14</v>
      </c>
      <c r="B15" s="116" t="s">
        <v>119</v>
      </c>
      <c r="C15" s="116" t="s">
        <v>40</v>
      </c>
      <c r="D15" s="114" t="str">
        <f t="shared" si="1"/>
        <v>Esa Miettinen, KuPTS</v>
      </c>
      <c r="E15" s="114"/>
      <c r="F15" s="114"/>
    </row>
    <row r="16" spans="1:6" ht="12.75">
      <c r="A16" s="114">
        <v>15</v>
      </c>
      <c r="B16" s="116" t="s">
        <v>120</v>
      </c>
      <c r="C16" s="116" t="s">
        <v>40</v>
      </c>
      <c r="D16" s="114" t="str">
        <f t="shared" si="1"/>
        <v>Olli-Ville Halonen, KuPTS</v>
      </c>
      <c r="E16" s="114"/>
      <c r="F16" s="114"/>
    </row>
    <row r="17" spans="1:6" ht="12.75">
      <c r="A17" s="114">
        <v>16</v>
      </c>
      <c r="B17" s="116" t="s">
        <v>121</v>
      </c>
      <c r="C17" s="116" t="s">
        <v>40</v>
      </c>
      <c r="D17" s="114" t="str">
        <f t="shared" si="1"/>
        <v>Jouni Nousiainen, KuPTS</v>
      </c>
      <c r="E17" s="114"/>
      <c r="F17" s="114"/>
    </row>
    <row r="18" spans="1:6" ht="12.75">
      <c r="A18" s="114">
        <v>17</v>
      </c>
      <c r="B18" s="116" t="s">
        <v>122</v>
      </c>
      <c r="C18" s="116" t="s">
        <v>40</v>
      </c>
      <c r="D18" s="114" t="str">
        <f t="shared" si="1"/>
        <v>Jyri Pulkkinen, KuPTS</v>
      </c>
      <c r="E18" s="114"/>
      <c r="F18" s="114"/>
    </row>
    <row r="19" spans="1:6" ht="12.75">
      <c r="A19" s="114">
        <v>18</v>
      </c>
      <c r="B19" s="116" t="s">
        <v>123</v>
      </c>
      <c r="C19" s="116" t="s">
        <v>40</v>
      </c>
      <c r="D19" s="114" t="str">
        <f t="shared" si="1"/>
        <v>Toni Viertomanner, KuPTS</v>
      </c>
      <c r="E19" s="114"/>
      <c r="F19" s="114"/>
    </row>
    <row r="20" spans="1:6" ht="12.75">
      <c r="A20" s="114">
        <v>19</v>
      </c>
      <c r="B20" s="116"/>
      <c r="C20" s="116">
        <v>2</v>
      </c>
      <c r="D20" s="114">
        <f t="shared" si="1"/>
      </c>
      <c r="E20" s="114"/>
      <c r="F20" s="114"/>
    </row>
    <row r="21" spans="1:6" ht="12.75">
      <c r="A21" s="114">
        <v>20</v>
      </c>
      <c r="B21" s="116"/>
      <c r="C21" s="116">
        <v>3</v>
      </c>
      <c r="D21" s="114">
        <f t="shared" si="1"/>
      </c>
      <c r="E21" s="114"/>
      <c r="F21" s="114"/>
    </row>
    <row r="22" spans="1:6" ht="12.75">
      <c r="A22" s="114">
        <v>21</v>
      </c>
      <c r="B22" s="116" t="s">
        <v>124</v>
      </c>
      <c r="C22" s="116" t="s">
        <v>125</v>
      </c>
      <c r="D22" s="114" t="str">
        <f t="shared" si="1"/>
        <v>Iida Myllärinen, Por-83</v>
      </c>
      <c r="E22" s="114"/>
      <c r="F22" s="114"/>
    </row>
    <row r="23" spans="1:6" ht="12.75">
      <c r="A23" s="114">
        <v>22</v>
      </c>
      <c r="B23" s="116" t="s">
        <v>126</v>
      </c>
      <c r="C23" s="116" t="s">
        <v>125</v>
      </c>
      <c r="D23" s="114" t="str">
        <f t="shared" si="1"/>
        <v>Markus Myllärinen, Por-83</v>
      </c>
      <c r="E23" s="114"/>
      <c r="F23" s="114"/>
    </row>
    <row r="24" spans="1:6" ht="12.75">
      <c r="A24" s="114">
        <v>23</v>
      </c>
      <c r="B24" s="116" t="s">
        <v>127</v>
      </c>
      <c r="C24" s="116" t="s">
        <v>125</v>
      </c>
      <c r="D24" s="114" t="str">
        <f t="shared" si="1"/>
        <v>Mika Myllärinen, Por-83</v>
      </c>
      <c r="E24" s="114"/>
      <c r="F24" s="114"/>
    </row>
    <row r="25" spans="1:6" ht="12.75">
      <c r="A25" s="114">
        <v>24</v>
      </c>
      <c r="B25" s="116" t="s">
        <v>128</v>
      </c>
      <c r="C25" s="116" t="s">
        <v>125</v>
      </c>
      <c r="D25" s="114" t="str">
        <f t="shared" si="1"/>
        <v>Mikaela Norrbo, Por-83</v>
      </c>
      <c r="E25" s="114"/>
      <c r="F25" s="114"/>
    </row>
    <row r="26" spans="1:6" ht="12.75">
      <c r="A26" s="114">
        <v>25</v>
      </c>
      <c r="B26" s="116" t="s">
        <v>129</v>
      </c>
      <c r="C26" s="116" t="s">
        <v>125</v>
      </c>
      <c r="D26" s="114" t="str">
        <f t="shared" si="1"/>
        <v>Peter Norrbo, Por-83</v>
      </c>
      <c r="E26" s="114"/>
      <c r="F26" s="114"/>
    </row>
    <row r="27" spans="1:6" ht="12.75">
      <c r="A27" s="114">
        <v>26</v>
      </c>
      <c r="B27" s="116" t="s">
        <v>130</v>
      </c>
      <c r="C27" s="116" t="s">
        <v>125</v>
      </c>
      <c r="D27" s="114" t="str">
        <f t="shared" si="1"/>
        <v>Konsta Kähtävä, Por-83</v>
      </c>
      <c r="E27" s="114"/>
      <c r="F27" s="114"/>
    </row>
    <row r="28" spans="1:6" ht="12.75">
      <c r="A28" s="114">
        <v>27</v>
      </c>
      <c r="B28" s="116" t="s">
        <v>131</v>
      </c>
      <c r="C28" s="116" t="s">
        <v>125</v>
      </c>
      <c r="D28" s="114" t="str">
        <f t="shared" si="1"/>
        <v>Elli Rissanen, Por-83</v>
      </c>
      <c r="E28" s="114"/>
      <c r="F28" s="114"/>
    </row>
    <row r="29" spans="1:6" ht="12.75">
      <c r="A29" s="114">
        <v>28</v>
      </c>
      <c r="B29" s="116" t="s">
        <v>132</v>
      </c>
      <c r="C29" s="116" t="s">
        <v>125</v>
      </c>
      <c r="D29" s="114" t="str">
        <f t="shared" si="1"/>
        <v>Ilkka Rissanen, Por-83</v>
      </c>
      <c r="E29" s="114"/>
      <c r="F29" s="114"/>
    </row>
    <row r="30" spans="1:6" ht="12.75">
      <c r="A30" s="114">
        <v>29</v>
      </c>
      <c r="B30" s="116" t="s">
        <v>133</v>
      </c>
      <c r="C30" s="116" t="s">
        <v>125</v>
      </c>
      <c r="D30" s="114" t="str">
        <f t="shared" si="1"/>
        <v>Esko Nieminen, Por-83</v>
      </c>
      <c r="E30" s="114"/>
      <c r="F30" s="114"/>
    </row>
    <row r="31" spans="1:6" ht="12.75">
      <c r="A31" s="114">
        <v>30</v>
      </c>
      <c r="B31" s="116" t="s">
        <v>134</v>
      </c>
      <c r="C31" s="116" t="s">
        <v>125</v>
      </c>
      <c r="D31" s="114" t="str">
        <f t="shared" si="1"/>
        <v>Joonatan Nieminen, Por-83</v>
      </c>
      <c r="E31" s="114"/>
      <c r="F31" s="114"/>
    </row>
    <row r="32" spans="1:6" ht="12.75">
      <c r="A32" s="114">
        <v>31</v>
      </c>
      <c r="B32" s="116" t="s">
        <v>135</v>
      </c>
      <c r="C32" s="116" t="s">
        <v>125</v>
      </c>
      <c r="D32" s="114" t="str">
        <f t="shared" si="1"/>
        <v>Mika Heljala, Por-83</v>
      </c>
      <c r="E32" s="114"/>
      <c r="F32" s="114"/>
    </row>
    <row r="33" spans="1:6" ht="12.75">
      <c r="A33" s="114">
        <v>32</v>
      </c>
      <c r="B33" s="116" t="s">
        <v>136</v>
      </c>
      <c r="C33" s="116" t="s">
        <v>125</v>
      </c>
      <c r="D33" s="114" t="str">
        <f t="shared" si="1"/>
        <v>Jancarlo Rodriguez, Por-83</v>
      </c>
      <c r="E33" s="114"/>
      <c r="F33" s="114"/>
    </row>
    <row r="34" spans="1:6" ht="12.75">
      <c r="A34" s="114">
        <v>33</v>
      </c>
      <c r="B34" s="116" t="s">
        <v>137</v>
      </c>
      <c r="C34" s="116" t="s">
        <v>125</v>
      </c>
      <c r="D34" s="114" t="str">
        <f t="shared" si="1"/>
        <v>André Rodriguez, Por-83</v>
      </c>
      <c r="E34" s="114"/>
      <c r="F34" s="114"/>
    </row>
    <row r="35" spans="1:6" ht="12.75">
      <c r="A35" s="114">
        <v>34</v>
      </c>
      <c r="B35" s="116" t="s">
        <v>138</v>
      </c>
      <c r="C35" s="116" t="s">
        <v>125</v>
      </c>
      <c r="D35" s="114" t="str">
        <f t="shared" si="1"/>
        <v>Jaime Rodriguez, Por-83</v>
      </c>
      <c r="E35" s="114"/>
      <c r="F35" s="114"/>
    </row>
    <row r="36" spans="1:6" ht="12.75">
      <c r="A36" s="114">
        <v>35</v>
      </c>
      <c r="B36" s="116"/>
      <c r="C36" s="116">
        <v>4</v>
      </c>
      <c r="D36" s="114">
        <f t="shared" si="1"/>
      </c>
      <c r="E36" s="114"/>
      <c r="F36" s="114"/>
    </row>
    <row r="37" spans="1:6" ht="12.75">
      <c r="A37" s="114">
        <v>36</v>
      </c>
      <c r="B37" s="116" t="s">
        <v>139</v>
      </c>
      <c r="C37" s="116" t="s">
        <v>82</v>
      </c>
      <c r="D37" s="114" t="str">
        <f t="shared" si="1"/>
        <v>Mika Rauvola, TTC Boom</v>
      </c>
      <c r="E37" s="114"/>
      <c r="F37" s="114"/>
    </row>
    <row r="38" spans="1:6" ht="12.75">
      <c r="A38" s="114">
        <v>37</v>
      </c>
      <c r="B38" s="116" t="s">
        <v>140</v>
      </c>
      <c r="C38" s="116" t="s">
        <v>82</v>
      </c>
      <c r="D38" s="114" t="str">
        <f t="shared" si="1"/>
        <v>Henri Makkonen, TTC Boom</v>
      </c>
      <c r="E38" s="114"/>
      <c r="F38" s="114"/>
    </row>
    <row r="39" spans="1:6" ht="12.75">
      <c r="A39" s="114">
        <v>38</v>
      </c>
      <c r="B39" s="116"/>
      <c r="C39" s="116">
        <v>5</v>
      </c>
      <c r="D39" s="114">
        <f t="shared" si="1"/>
      </c>
      <c r="E39" s="114"/>
      <c r="F39" s="114"/>
    </row>
    <row r="40" spans="1:6" ht="12.75">
      <c r="A40" s="114">
        <v>39</v>
      </c>
      <c r="B40" s="116" t="s">
        <v>141</v>
      </c>
      <c r="C40" s="116" t="s">
        <v>39</v>
      </c>
      <c r="D40" s="114" t="str">
        <f t="shared" si="1"/>
        <v>Teemu Oinas, OPT-86</v>
      </c>
      <c r="E40" s="114"/>
      <c r="F40" s="114"/>
    </row>
    <row r="41" spans="1:6" ht="12.75">
      <c r="A41" s="114">
        <v>40</v>
      </c>
      <c r="B41" s="116" t="s">
        <v>142</v>
      </c>
      <c r="C41" s="116" t="s">
        <v>39</v>
      </c>
      <c r="D41" s="114" t="str">
        <f t="shared" si="1"/>
        <v>Markus Perkkiö, OPT-86</v>
      </c>
      <c r="E41" s="114"/>
      <c r="F41" s="114"/>
    </row>
    <row r="42" spans="1:6" ht="12.75">
      <c r="A42" s="114">
        <v>41</v>
      </c>
      <c r="B42" s="116" t="s">
        <v>143</v>
      </c>
      <c r="C42" s="116" t="s">
        <v>39</v>
      </c>
      <c r="D42" s="114" t="str">
        <f t="shared" si="1"/>
        <v>Kullervo Haapalainen, OPT-86</v>
      </c>
      <c r="E42" s="114"/>
      <c r="F42" s="114"/>
    </row>
    <row r="43" spans="1:6" ht="12.75">
      <c r="A43" s="114">
        <v>42</v>
      </c>
      <c r="B43" s="116" t="s">
        <v>144</v>
      </c>
      <c r="C43" s="116" t="s">
        <v>39</v>
      </c>
      <c r="D43" s="114" t="str">
        <f t="shared" si="1"/>
        <v>Seppo Hiltunen, OPT-86</v>
      </c>
      <c r="E43" s="114"/>
      <c r="F43" s="114"/>
    </row>
    <row r="44" spans="1:6" ht="12.75">
      <c r="A44" s="114">
        <v>43</v>
      </c>
      <c r="B44" s="116" t="s">
        <v>145</v>
      </c>
      <c r="C44" s="116" t="s">
        <v>39</v>
      </c>
      <c r="D44" s="114" t="str">
        <f t="shared" si="1"/>
        <v>Eino Määttä, OPT-86</v>
      </c>
      <c r="E44" s="114"/>
      <c r="F44" s="114"/>
    </row>
    <row r="45" spans="1:6" ht="12.75">
      <c r="A45" s="114">
        <v>44</v>
      </c>
      <c r="B45" s="116" t="s">
        <v>146</v>
      </c>
      <c r="C45" s="116" t="s">
        <v>39</v>
      </c>
      <c r="D45" s="114" t="str">
        <f t="shared" si="1"/>
        <v>Pekka Ågren, OPT-86</v>
      </c>
      <c r="E45" s="114"/>
      <c r="F45" s="114"/>
    </row>
    <row r="46" spans="1:6" ht="12.75">
      <c r="A46" s="114">
        <v>45</v>
      </c>
      <c r="B46" s="116" t="s">
        <v>147</v>
      </c>
      <c r="C46" s="116" t="s">
        <v>39</v>
      </c>
      <c r="D46" s="114" t="str">
        <f t="shared" si="1"/>
        <v>Vitali Trofimov, OPT-86</v>
      </c>
      <c r="E46" s="114"/>
      <c r="F46" s="114"/>
    </row>
    <row r="47" spans="1:6" ht="12.75">
      <c r="A47" s="114">
        <v>46</v>
      </c>
      <c r="B47" s="116" t="s">
        <v>148</v>
      </c>
      <c r="C47" s="116" t="s">
        <v>39</v>
      </c>
      <c r="D47" s="114" t="str">
        <f t="shared" si="1"/>
        <v>Hannu Vuoste, OPT-86</v>
      </c>
      <c r="E47" s="114"/>
      <c r="F47" s="114"/>
    </row>
    <row r="48" spans="1:6" ht="12.75">
      <c r="A48" s="114">
        <v>47</v>
      </c>
      <c r="B48" s="116" t="s">
        <v>149</v>
      </c>
      <c r="C48" s="116" t="s">
        <v>39</v>
      </c>
      <c r="D48" s="114" t="str">
        <f t="shared" si="1"/>
        <v>Ilari Vuoste, OPT-86</v>
      </c>
      <c r="E48" s="114"/>
      <c r="F48" s="114"/>
    </row>
    <row r="49" spans="1:6" ht="12.75">
      <c r="A49" s="114">
        <v>48</v>
      </c>
      <c r="B49" s="116" t="s">
        <v>150</v>
      </c>
      <c r="C49" s="116" t="s">
        <v>39</v>
      </c>
      <c r="D49" s="114" t="str">
        <f t="shared" si="1"/>
        <v>Mikko Vuoti, OPT-86</v>
      </c>
      <c r="E49" s="114"/>
      <c r="F49" s="114"/>
    </row>
    <row r="50" spans="1:6" ht="12.75">
      <c r="A50" s="114">
        <v>49</v>
      </c>
      <c r="B50" s="116" t="s">
        <v>151</v>
      </c>
      <c r="C50" s="116" t="s">
        <v>39</v>
      </c>
      <c r="D50" s="114" t="str">
        <f t="shared" si="1"/>
        <v>Jani Anttila, OPT-86</v>
      </c>
      <c r="E50" s="114"/>
      <c r="F50" s="114"/>
    </row>
    <row r="51" spans="1:6" ht="12.75">
      <c r="A51" s="114">
        <v>50</v>
      </c>
      <c r="B51" s="116" t="s">
        <v>152</v>
      </c>
      <c r="C51" s="116" t="s">
        <v>39</v>
      </c>
      <c r="D51" s="114" t="str">
        <f t="shared" si="1"/>
        <v>Tuomas Perkkiö, OPT-86</v>
      </c>
      <c r="E51" s="114"/>
      <c r="F51" s="114"/>
    </row>
    <row r="52" spans="1:6" ht="12.75">
      <c r="A52" s="114">
        <v>51</v>
      </c>
      <c r="B52" s="116"/>
      <c r="C52" s="116">
        <v>6</v>
      </c>
      <c r="D52" s="114">
        <f t="shared" si="1"/>
      </c>
      <c r="E52" s="114"/>
      <c r="F52" s="114"/>
    </row>
    <row r="53" spans="1:6" ht="12.75">
      <c r="A53" s="114">
        <v>52</v>
      </c>
      <c r="B53" s="116" t="s">
        <v>153</v>
      </c>
      <c r="C53" s="116" t="s">
        <v>38</v>
      </c>
      <c r="D53" s="114" t="str">
        <f t="shared" si="1"/>
        <v>Simo Pokki, TIP-70</v>
      </c>
      <c r="E53" s="114"/>
      <c r="F53" s="114"/>
    </row>
    <row r="54" spans="1:6" ht="12.75">
      <c r="A54" s="114">
        <v>53</v>
      </c>
      <c r="B54" s="116" t="s">
        <v>154</v>
      </c>
      <c r="C54" s="116" t="s">
        <v>38</v>
      </c>
      <c r="D54" s="114" t="str">
        <f t="shared" si="1"/>
        <v>Hanna Nyberg, TIP-70</v>
      </c>
      <c r="E54" s="114"/>
      <c r="F54" s="114"/>
    </row>
    <row r="55" spans="1:6" ht="12.75">
      <c r="A55" s="114">
        <v>54</v>
      </c>
      <c r="B55" s="116"/>
      <c r="C55" s="116">
        <v>7</v>
      </c>
      <c r="D55" s="114">
        <f t="shared" si="1"/>
      </c>
      <c r="E55" s="114"/>
      <c r="F55" s="114"/>
    </row>
    <row r="56" spans="1:6" ht="12.75">
      <c r="A56" s="114">
        <v>55</v>
      </c>
      <c r="B56" s="116" t="s">
        <v>155</v>
      </c>
      <c r="C56" s="116" t="s">
        <v>44</v>
      </c>
      <c r="D56" s="114" t="str">
        <f t="shared" si="1"/>
        <v>Mikko Kantola, TuKa</v>
      </c>
      <c r="E56" s="114"/>
      <c r="F56" s="114"/>
    </row>
    <row r="57" spans="1:6" ht="12.75">
      <c r="A57" s="114">
        <v>56</v>
      </c>
      <c r="B57" s="116" t="s">
        <v>156</v>
      </c>
      <c r="C57" s="116" t="s">
        <v>44</v>
      </c>
      <c r="D57" s="114" t="str">
        <f t="shared" si="1"/>
        <v>Roope Kantola, TuKa</v>
      </c>
      <c r="E57" s="114"/>
      <c r="F57" s="114"/>
    </row>
    <row r="58" spans="1:6" ht="12.75">
      <c r="A58" s="114">
        <v>57</v>
      </c>
      <c r="B58" s="116" t="s">
        <v>157</v>
      </c>
      <c r="C58" s="116" t="s">
        <v>44</v>
      </c>
      <c r="D58" s="114" t="str">
        <f t="shared" si="1"/>
        <v>Roni Kantola, TuKa</v>
      </c>
      <c r="E58" s="114"/>
      <c r="F58" s="114"/>
    </row>
    <row r="59" spans="1:6" ht="12.75">
      <c r="A59" s="114">
        <v>58</v>
      </c>
      <c r="B59" s="116" t="s">
        <v>158</v>
      </c>
      <c r="C59" s="116" t="s">
        <v>44</v>
      </c>
      <c r="D59" s="114" t="str">
        <f t="shared" si="1"/>
        <v>Joni Aaltonen, TuKa</v>
      </c>
      <c r="E59" s="114"/>
      <c r="F59" s="114"/>
    </row>
    <row r="60" spans="1:6" ht="12.75">
      <c r="A60" s="114">
        <v>59</v>
      </c>
      <c r="B60" s="116" t="s">
        <v>159</v>
      </c>
      <c r="C60" s="116" t="s">
        <v>44</v>
      </c>
      <c r="D60" s="114" t="str">
        <f t="shared" si="1"/>
        <v>Jouko Manni, TuKa</v>
      </c>
      <c r="E60" s="114"/>
      <c r="F60" s="114"/>
    </row>
    <row r="61" spans="1:6" ht="12.75">
      <c r="A61" s="114">
        <v>60</v>
      </c>
      <c r="B61" s="116" t="s">
        <v>160</v>
      </c>
      <c r="C61" s="116" t="s">
        <v>44</v>
      </c>
      <c r="D61" s="114" t="str">
        <f t="shared" si="1"/>
        <v>Timo Aarnio, TuKa</v>
      </c>
      <c r="E61" s="114"/>
      <c r="F61" s="114"/>
    </row>
    <row r="62" spans="1:6" ht="12.75">
      <c r="A62" s="114">
        <v>61</v>
      </c>
      <c r="B62" s="116"/>
      <c r="C62" s="116">
        <v>8</v>
      </c>
      <c r="D62" s="114">
        <f t="shared" si="1"/>
      </c>
      <c r="E62" s="114"/>
      <c r="F62" s="114"/>
    </row>
    <row r="63" spans="1:6" ht="12.75">
      <c r="A63" s="114">
        <v>62</v>
      </c>
      <c r="B63" s="116" t="s">
        <v>161</v>
      </c>
      <c r="C63" s="116" t="s">
        <v>43</v>
      </c>
      <c r="D63" s="114" t="str">
        <f t="shared" si="1"/>
        <v>Timo Terho, MBF</v>
      </c>
      <c r="E63" s="114"/>
      <c r="F63" s="114"/>
    </row>
    <row r="64" spans="1:6" ht="12.75">
      <c r="A64" s="114">
        <v>63</v>
      </c>
      <c r="B64" s="116" t="s">
        <v>162</v>
      </c>
      <c r="C64" s="116" t="s">
        <v>43</v>
      </c>
      <c r="D64" s="114" t="str">
        <f t="shared" si="1"/>
        <v>Emil Rantatulkkila, MBF</v>
      </c>
      <c r="E64" s="114"/>
      <c r="F64" s="114"/>
    </row>
    <row r="65" spans="1:6" ht="12.75">
      <c r="A65" s="114">
        <v>64</v>
      </c>
      <c r="B65" s="116" t="s">
        <v>163</v>
      </c>
      <c r="C65" s="116" t="s">
        <v>43</v>
      </c>
      <c r="D65" s="114" t="str">
        <f t="shared" si="1"/>
        <v>Milla-Mari Vastavuo, MBF</v>
      </c>
      <c r="E65" s="114"/>
      <c r="F65" s="114"/>
    </row>
    <row r="66" spans="1:6" ht="12.75">
      <c r="A66" s="114">
        <v>65</v>
      </c>
      <c r="B66" s="116" t="s">
        <v>164</v>
      </c>
      <c r="C66" s="116" t="s">
        <v>43</v>
      </c>
      <c r="D66" s="114" t="str">
        <f t="shared" si="1"/>
        <v>Viivi-Mari Vastavuo, MBF</v>
      </c>
      <c r="E66" s="114"/>
      <c r="F66" s="114"/>
    </row>
    <row r="67" spans="1:6" ht="12.75">
      <c r="A67" s="114">
        <v>66</v>
      </c>
      <c r="B67" s="116" t="s">
        <v>165</v>
      </c>
      <c r="C67" s="116" t="s">
        <v>43</v>
      </c>
      <c r="D67" s="114" t="str">
        <f t="shared" si="1"/>
        <v>Anders Lundström, MBF</v>
      </c>
      <c r="E67" s="114"/>
      <c r="F67" s="114"/>
    </row>
    <row r="68" spans="1:6" ht="12.75">
      <c r="A68" s="114">
        <v>67</v>
      </c>
      <c r="B68" s="116" t="s">
        <v>166</v>
      </c>
      <c r="C68" s="116" t="s">
        <v>43</v>
      </c>
      <c r="D68" s="114" t="str">
        <f t="shared" si="1"/>
        <v>Thomas Lundström, MBF</v>
      </c>
      <c r="E68" s="114"/>
      <c r="F68" s="114"/>
    </row>
    <row r="69" spans="1:6" ht="12.75">
      <c r="A69" s="114">
        <v>68</v>
      </c>
      <c r="B69" s="116" t="s">
        <v>167</v>
      </c>
      <c r="C69" s="116" t="s">
        <v>43</v>
      </c>
      <c r="D69" s="114" t="str">
        <f aca="true" t="shared" si="2" ref="D69:D132">IF(B69="","",CONCATENATE(B69,", ",C69))</f>
        <v>Emma Rolig, MBF</v>
      </c>
      <c r="E69" s="114"/>
      <c r="F69" s="114"/>
    </row>
    <row r="70" spans="1:6" ht="12.75">
      <c r="A70" s="114">
        <v>69</v>
      </c>
      <c r="B70" s="116" t="s">
        <v>168</v>
      </c>
      <c r="C70" s="116" t="s">
        <v>43</v>
      </c>
      <c r="D70" s="114" t="str">
        <f t="shared" si="2"/>
        <v>Miikka O'Connor, MBF</v>
      </c>
      <c r="E70" s="114"/>
      <c r="F70" s="114"/>
    </row>
    <row r="71" spans="1:6" ht="12.75">
      <c r="A71" s="114">
        <v>70</v>
      </c>
      <c r="B71" s="116" t="s">
        <v>169</v>
      </c>
      <c r="C71" s="116" t="s">
        <v>43</v>
      </c>
      <c r="D71" s="114" t="str">
        <f t="shared" si="2"/>
        <v>Aleksi O'Connor, MBF</v>
      </c>
      <c r="E71" s="114"/>
      <c r="F71" s="114"/>
    </row>
    <row r="72" spans="1:6" ht="12.75">
      <c r="A72" s="114">
        <v>71</v>
      </c>
      <c r="B72" s="116" t="s">
        <v>170</v>
      </c>
      <c r="C72" s="116" t="s">
        <v>43</v>
      </c>
      <c r="D72" s="114" t="str">
        <f t="shared" si="2"/>
        <v>Frank O'Connor, MBF</v>
      </c>
      <c r="E72" s="114"/>
      <c r="F72" s="114"/>
    </row>
    <row r="73" spans="1:6" ht="12.75">
      <c r="A73" s="114">
        <v>72</v>
      </c>
      <c r="B73" s="116" t="s">
        <v>171</v>
      </c>
      <c r="C73" s="116" t="s">
        <v>43</v>
      </c>
      <c r="D73" s="114" t="str">
        <f t="shared" si="2"/>
        <v>Paju Eriksson, MBF</v>
      </c>
      <c r="E73" s="114"/>
      <c r="F73" s="114"/>
    </row>
    <row r="74" spans="1:6" ht="12.75">
      <c r="A74" s="114">
        <v>73</v>
      </c>
      <c r="B74" s="116" t="s">
        <v>172</v>
      </c>
      <c r="C74" s="116" t="s">
        <v>43</v>
      </c>
      <c r="D74" s="114" t="str">
        <f t="shared" si="2"/>
        <v>Peter Eriksson, MBF</v>
      </c>
      <c r="E74" s="114"/>
      <c r="F74" s="114"/>
    </row>
    <row r="75" spans="1:6" ht="12.75">
      <c r="A75" s="114">
        <v>74</v>
      </c>
      <c r="B75" s="116" t="s">
        <v>173</v>
      </c>
      <c r="C75" s="116" t="s">
        <v>43</v>
      </c>
      <c r="D75" s="114" t="str">
        <f t="shared" si="2"/>
        <v>Pihla Eriksson, MBF</v>
      </c>
      <c r="E75" s="114"/>
      <c r="F75" s="114"/>
    </row>
    <row r="76" spans="1:6" ht="12.75">
      <c r="A76" s="114">
        <v>75</v>
      </c>
      <c r="B76" s="116" t="s">
        <v>174</v>
      </c>
      <c r="C76" s="116" t="s">
        <v>43</v>
      </c>
      <c r="D76" s="114" t="str">
        <f t="shared" si="2"/>
        <v>Mikael Frejborg, MBF</v>
      </c>
      <c r="E76" s="114"/>
      <c r="F76" s="114"/>
    </row>
    <row r="77" spans="1:6" ht="12.75">
      <c r="A77" s="114">
        <v>76</v>
      </c>
      <c r="B77" s="116" t="s">
        <v>175</v>
      </c>
      <c r="C77" s="116" t="s">
        <v>43</v>
      </c>
      <c r="D77" s="114" t="str">
        <f t="shared" si="2"/>
        <v>Elma Nurmiaho, MBF</v>
      </c>
      <c r="E77" s="114"/>
      <c r="F77" s="114"/>
    </row>
    <row r="78" spans="1:6" ht="12.75">
      <c r="A78" s="114">
        <v>77</v>
      </c>
      <c r="B78" s="116" t="s">
        <v>218</v>
      </c>
      <c r="C78" s="116" t="s">
        <v>43</v>
      </c>
      <c r="D78" s="114" t="str">
        <f t="shared" si="2"/>
        <v>Anton Nurmiaho, MBF</v>
      </c>
      <c r="E78" s="114"/>
      <c r="F78" s="114"/>
    </row>
    <row r="79" spans="1:6" ht="12.75">
      <c r="A79" s="114">
        <v>78</v>
      </c>
      <c r="B79" s="116" t="s">
        <v>176</v>
      </c>
      <c r="C79" s="116" t="s">
        <v>43</v>
      </c>
      <c r="D79" s="114" t="str">
        <f t="shared" si="2"/>
        <v>Elias Eerola, MBF</v>
      </c>
      <c r="E79" s="114"/>
      <c r="F79" s="114"/>
    </row>
    <row r="80" spans="1:6" ht="12.75">
      <c r="A80" s="114">
        <v>79</v>
      </c>
      <c r="B80" s="116"/>
      <c r="C80" s="116">
        <v>9</v>
      </c>
      <c r="D80" s="114">
        <f t="shared" si="2"/>
      </c>
      <c r="E80" s="114"/>
      <c r="F80" s="114"/>
    </row>
    <row r="81" spans="1:6" ht="12.75">
      <c r="A81" s="114">
        <v>80</v>
      </c>
      <c r="B81" s="116" t="s">
        <v>177</v>
      </c>
      <c r="C81" s="116" t="s">
        <v>178</v>
      </c>
      <c r="D81" s="114" t="str">
        <f t="shared" si="2"/>
        <v>Kurt Englund, ParPi</v>
      </c>
      <c r="E81" s="114"/>
      <c r="F81" s="114"/>
    </row>
    <row r="82" spans="1:6" ht="12.75">
      <c r="A82" s="114">
        <v>81</v>
      </c>
      <c r="B82" s="116" t="s">
        <v>179</v>
      </c>
      <c r="C82" s="116" t="s">
        <v>178</v>
      </c>
      <c r="D82" s="114" t="str">
        <f t="shared" si="2"/>
        <v>Sabina Englund, ParPi</v>
      </c>
      <c r="E82" s="114"/>
      <c r="F82" s="114"/>
    </row>
    <row r="83" spans="1:6" ht="12.75">
      <c r="A83" s="114">
        <v>82</v>
      </c>
      <c r="B83" s="116"/>
      <c r="C83" s="116">
        <v>10</v>
      </c>
      <c r="D83" s="114">
        <f t="shared" si="2"/>
      </c>
      <c r="E83" s="114"/>
      <c r="F83" s="114"/>
    </row>
    <row r="84" spans="1:6" ht="12.75">
      <c r="A84" s="114">
        <v>83</v>
      </c>
      <c r="B84" s="116" t="s">
        <v>180</v>
      </c>
      <c r="C84" s="116" t="s">
        <v>83</v>
      </c>
      <c r="D84" s="114" t="str">
        <f t="shared" si="2"/>
        <v>Pekka Kolppanen, Westika</v>
      </c>
      <c r="E84" s="114"/>
      <c r="F84" s="114"/>
    </row>
    <row r="85" spans="1:6" ht="12.75">
      <c r="A85" s="114">
        <v>84</v>
      </c>
      <c r="B85" s="116" t="s">
        <v>181</v>
      </c>
      <c r="C85" s="116" t="s">
        <v>83</v>
      </c>
      <c r="D85" s="114" t="str">
        <f t="shared" si="2"/>
        <v>Kyösti Kurunmäki, Westika</v>
      </c>
      <c r="E85" s="114"/>
      <c r="F85" s="114"/>
    </row>
    <row r="86" spans="1:6" ht="12.75">
      <c r="A86" s="114">
        <v>85</v>
      </c>
      <c r="B86" s="116" t="s">
        <v>182</v>
      </c>
      <c r="C86" s="116" t="s">
        <v>83</v>
      </c>
      <c r="D86" s="114" t="str">
        <f t="shared" si="2"/>
        <v>Håkan Nyberg, Westika</v>
      </c>
      <c r="E86" s="114"/>
      <c r="F86" s="114"/>
    </row>
    <row r="87" spans="1:6" ht="12.75">
      <c r="A87" s="114">
        <v>86</v>
      </c>
      <c r="B87" s="116" t="s">
        <v>183</v>
      </c>
      <c r="C87" s="116" t="s">
        <v>83</v>
      </c>
      <c r="D87" s="114" t="str">
        <f t="shared" si="2"/>
        <v>Mikko Hänninen, Westika</v>
      </c>
      <c r="E87" s="114"/>
      <c r="F87" s="114"/>
    </row>
    <row r="88" spans="1:6" ht="12.75">
      <c r="A88" s="114">
        <v>87</v>
      </c>
      <c r="B88" s="116"/>
      <c r="C88" s="116">
        <v>11</v>
      </c>
      <c r="D88" s="114">
        <f t="shared" si="2"/>
      </c>
      <c r="E88" s="114"/>
      <c r="F88" s="114"/>
    </row>
    <row r="89" spans="1:6" ht="12.75">
      <c r="A89" s="114">
        <v>88</v>
      </c>
      <c r="B89" s="116" t="s">
        <v>184</v>
      </c>
      <c r="C89" s="116" t="s">
        <v>185</v>
      </c>
      <c r="D89" s="114" t="str">
        <f t="shared" si="2"/>
        <v>Veikko Koskinen, HaTe</v>
      </c>
      <c r="E89" s="114"/>
      <c r="F89" s="114"/>
    </row>
    <row r="90" spans="1:6" ht="12.75">
      <c r="A90" s="114">
        <v>89</v>
      </c>
      <c r="B90" s="116"/>
      <c r="C90" s="116">
        <v>12</v>
      </c>
      <c r="D90" s="114">
        <f t="shared" si="2"/>
      </c>
      <c r="E90" s="114"/>
      <c r="F90" s="114"/>
    </row>
    <row r="91" spans="1:6" ht="12.75">
      <c r="A91" s="114">
        <v>90</v>
      </c>
      <c r="B91" s="116" t="s">
        <v>186</v>
      </c>
      <c r="C91" s="116" t="s">
        <v>42</v>
      </c>
      <c r="D91" s="114" t="str">
        <f t="shared" si="2"/>
        <v>Lasse Vimpari, YNM</v>
      </c>
      <c r="E91" s="114"/>
      <c r="F91" s="114"/>
    </row>
    <row r="92" spans="1:6" ht="12.75">
      <c r="A92" s="114">
        <v>91</v>
      </c>
      <c r="B92" s="116"/>
      <c r="C92" s="116">
        <v>13</v>
      </c>
      <c r="D92" s="114">
        <f t="shared" si="2"/>
      </c>
      <c r="E92" s="114"/>
      <c r="F92" s="114"/>
    </row>
    <row r="93" spans="1:6" ht="12.75">
      <c r="A93" s="114">
        <v>92</v>
      </c>
      <c r="B93" s="116" t="s">
        <v>187</v>
      </c>
      <c r="C93" s="116" t="s">
        <v>37</v>
      </c>
      <c r="D93" s="114" t="str">
        <f t="shared" si="2"/>
        <v>Jyrki Virtanen, HäKi</v>
      </c>
      <c r="E93" s="114"/>
      <c r="F93" s="114"/>
    </row>
    <row r="94" spans="1:6" ht="12.75">
      <c r="A94" s="114">
        <v>93</v>
      </c>
      <c r="B94" s="116"/>
      <c r="C94" s="116">
        <v>14</v>
      </c>
      <c r="D94" s="114">
        <f t="shared" si="2"/>
      </c>
      <c r="E94" s="114"/>
      <c r="F94" s="114"/>
    </row>
    <row r="95" spans="1:6" ht="12.75">
      <c r="A95" s="114">
        <v>94</v>
      </c>
      <c r="B95" s="116" t="s">
        <v>188</v>
      </c>
      <c r="C95" s="116" t="s">
        <v>189</v>
      </c>
      <c r="D95" s="114" t="str">
        <f t="shared" si="2"/>
        <v>Markku Nykänen, PT-2000</v>
      </c>
      <c r="E95" s="114"/>
      <c r="F95" s="114"/>
    </row>
    <row r="96" spans="1:6" ht="12.75">
      <c r="A96" s="114">
        <v>95</v>
      </c>
      <c r="B96" s="116" t="s">
        <v>190</v>
      </c>
      <c r="C96" s="116" t="s">
        <v>189</v>
      </c>
      <c r="D96" s="114" t="str">
        <f t="shared" si="2"/>
        <v>Mauri Nykänen, PT-2000</v>
      </c>
      <c r="E96" s="114"/>
      <c r="F96" s="114"/>
    </row>
    <row r="97" spans="1:6" ht="12.75">
      <c r="A97" s="114">
        <v>96</v>
      </c>
      <c r="B97" s="116"/>
      <c r="C97" s="116">
        <v>15</v>
      </c>
      <c r="D97" s="114">
        <f t="shared" si="2"/>
      </c>
      <c r="E97" s="114"/>
      <c r="F97" s="114"/>
    </row>
    <row r="98" spans="1:6" ht="12.75">
      <c r="A98" s="114">
        <v>97</v>
      </c>
      <c r="B98" s="116" t="s">
        <v>191</v>
      </c>
      <c r="C98" s="116" t="s">
        <v>45</v>
      </c>
      <c r="D98" s="114" t="str">
        <f t="shared" si="2"/>
        <v>Aleksi Hyttinen, JPT</v>
      </c>
      <c r="E98" s="114"/>
      <c r="F98" s="114"/>
    </row>
    <row r="99" spans="1:6" ht="12.75">
      <c r="A99" s="114">
        <v>98</v>
      </c>
      <c r="B99" s="116"/>
      <c r="C99" s="116">
        <v>16</v>
      </c>
      <c r="D99" s="114">
        <f t="shared" si="2"/>
      </c>
      <c r="E99" s="114"/>
      <c r="F99" s="114"/>
    </row>
    <row r="100" spans="1:6" ht="12.75">
      <c r="A100" s="114">
        <v>99</v>
      </c>
      <c r="B100" s="116" t="s">
        <v>192</v>
      </c>
      <c r="C100" s="116" t="s">
        <v>46</v>
      </c>
      <c r="D100" s="114" t="str">
        <f t="shared" si="2"/>
        <v>Heidi Maiberg, Nomme SK</v>
      </c>
      <c r="E100" s="114"/>
      <c r="F100" s="114"/>
    </row>
    <row r="101" spans="1:6" ht="12.75">
      <c r="A101" s="114">
        <v>100</v>
      </c>
      <c r="B101" s="116" t="s">
        <v>193</v>
      </c>
      <c r="C101" s="116" t="s">
        <v>46</v>
      </c>
      <c r="D101" s="114" t="str">
        <f t="shared" si="2"/>
        <v>Kristel Treimann, Nomme SK</v>
      </c>
      <c r="E101" s="114"/>
      <c r="F101" s="114"/>
    </row>
    <row r="102" spans="1:6" ht="12.75">
      <c r="A102" s="114">
        <v>101</v>
      </c>
      <c r="B102" s="116" t="s">
        <v>230</v>
      </c>
      <c r="C102" s="116" t="s">
        <v>46</v>
      </c>
      <c r="D102" s="114" t="str">
        <f t="shared" si="2"/>
        <v>Katri Lepiku, Nomme SK</v>
      </c>
      <c r="E102" s="114"/>
      <c r="F102" s="114"/>
    </row>
    <row r="103" spans="1:6" ht="12.75">
      <c r="A103" s="114">
        <v>102</v>
      </c>
      <c r="B103" s="116" t="s">
        <v>229</v>
      </c>
      <c r="C103" s="116" t="s">
        <v>46</v>
      </c>
      <c r="D103" s="114" t="str">
        <f t="shared" si="2"/>
        <v>Johanna Christiansson, Nomme SK</v>
      </c>
      <c r="E103" s="114"/>
      <c r="F103" s="114"/>
    </row>
    <row r="104" spans="1:6" ht="12.75">
      <c r="A104" s="114">
        <v>103</v>
      </c>
      <c r="B104" s="116"/>
      <c r="C104" s="116">
        <v>17</v>
      </c>
      <c r="D104" s="114">
        <f t="shared" si="2"/>
      </c>
      <c r="E104" s="114"/>
      <c r="F104" s="114"/>
    </row>
    <row r="105" spans="1:6" ht="12.75">
      <c r="A105" s="114">
        <v>104</v>
      </c>
      <c r="B105" s="116" t="s">
        <v>194</v>
      </c>
      <c r="C105" s="116" t="s">
        <v>48</v>
      </c>
      <c r="D105" s="114" t="str">
        <f t="shared" si="2"/>
        <v>Andreas Lehtonen, KoKu</v>
      </c>
      <c r="E105" s="114"/>
      <c r="F105" s="114"/>
    </row>
    <row r="106" spans="1:6" ht="12.75">
      <c r="A106" s="114">
        <v>105</v>
      </c>
      <c r="B106" s="116" t="s">
        <v>195</v>
      </c>
      <c r="C106" s="116" t="s">
        <v>48</v>
      </c>
      <c r="D106" s="114" t="str">
        <f t="shared" si="2"/>
        <v>Seppo Kankaanpää, KoKu</v>
      </c>
      <c r="E106" s="114"/>
      <c r="F106" s="114"/>
    </row>
    <row r="107" spans="1:6" ht="12.75">
      <c r="A107" s="114">
        <v>106</v>
      </c>
      <c r="B107" s="116" t="s">
        <v>217</v>
      </c>
      <c r="C107" s="116" t="s">
        <v>48</v>
      </c>
      <c r="D107" s="114" t="str">
        <f t="shared" si="2"/>
        <v>Bertel Blomkvist, KoKu</v>
      </c>
      <c r="E107" s="114"/>
      <c r="F107" s="114"/>
    </row>
    <row r="108" spans="1:6" ht="12.75">
      <c r="A108" s="114">
        <v>107</v>
      </c>
      <c r="B108" s="116" t="s">
        <v>196</v>
      </c>
      <c r="C108" s="116" t="s">
        <v>48</v>
      </c>
      <c r="D108" s="114" t="str">
        <f t="shared" si="2"/>
        <v>Pekka Övermark, KoKu</v>
      </c>
      <c r="E108" s="114"/>
      <c r="F108" s="114"/>
    </row>
    <row r="109" spans="1:6" ht="12.75">
      <c r="A109" s="114">
        <v>108</v>
      </c>
      <c r="B109" s="116" t="s">
        <v>197</v>
      </c>
      <c r="C109" s="116" t="s">
        <v>48</v>
      </c>
      <c r="D109" s="114" t="str">
        <f t="shared" si="2"/>
        <v>Heimo Ikonen, KoKu</v>
      </c>
      <c r="E109" s="114"/>
      <c r="F109" s="114"/>
    </row>
    <row r="110" spans="1:6" ht="12.75">
      <c r="A110" s="114">
        <v>109</v>
      </c>
      <c r="B110" s="116" t="s">
        <v>198</v>
      </c>
      <c r="C110" s="116" t="s">
        <v>48</v>
      </c>
      <c r="D110" s="114" t="str">
        <f t="shared" si="2"/>
        <v>Alf Orre, KoKu</v>
      </c>
      <c r="E110" s="114"/>
      <c r="F110" s="114"/>
    </row>
    <row r="111" spans="1:6" ht="12.75">
      <c r="A111" s="114">
        <v>110</v>
      </c>
      <c r="B111" s="116" t="s">
        <v>199</v>
      </c>
      <c r="C111" s="116" t="s">
        <v>48</v>
      </c>
      <c r="D111" s="114" t="str">
        <f t="shared" si="2"/>
        <v>Esa Kallio, KoKu</v>
      </c>
      <c r="E111" s="114"/>
      <c r="F111" s="114"/>
    </row>
    <row r="112" spans="1:6" ht="12.75">
      <c r="A112" s="114">
        <v>111</v>
      </c>
      <c r="B112" s="116" t="s">
        <v>221</v>
      </c>
      <c r="C112" s="116" t="s">
        <v>48</v>
      </c>
      <c r="D112" s="114" t="str">
        <f t="shared" si="2"/>
        <v>Bo-Eric Herrgård, KoKu</v>
      </c>
      <c r="E112" s="114"/>
      <c r="F112" s="114"/>
    </row>
    <row r="113" spans="1:6" ht="12.75">
      <c r="A113" s="114">
        <v>112</v>
      </c>
      <c r="B113" s="116" t="s">
        <v>200</v>
      </c>
      <c r="C113" s="116" t="s">
        <v>47</v>
      </c>
      <c r="D113" s="114" t="str">
        <f t="shared" si="2"/>
        <v>Martti Kangas, SeSi</v>
      </c>
      <c r="E113" s="114"/>
      <c r="F113" s="114"/>
    </row>
    <row r="114" spans="1:6" ht="12.75">
      <c r="A114" s="114">
        <v>113</v>
      </c>
      <c r="B114" s="116" t="s">
        <v>201</v>
      </c>
      <c r="C114" s="116" t="s">
        <v>47</v>
      </c>
      <c r="D114" s="114" t="str">
        <f t="shared" si="2"/>
        <v>Oula Keski-Hynnilä, SeSi</v>
      </c>
      <c r="E114" s="114"/>
      <c r="F114" s="114"/>
    </row>
    <row r="115" spans="1:6" ht="12.75">
      <c r="A115" s="114">
        <v>114</v>
      </c>
      <c r="B115" s="116" t="s">
        <v>202</v>
      </c>
      <c r="C115" s="116" t="s">
        <v>47</v>
      </c>
      <c r="D115" s="114" t="str">
        <f t="shared" si="2"/>
        <v>Topi Latukka, SeSi</v>
      </c>
      <c r="E115" s="114"/>
      <c r="F115" s="114"/>
    </row>
    <row r="116" spans="1:6" ht="12.75">
      <c r="A116" s="114">
        <v>115</v>
      </c>
      <c r="B116" s="116" t="s">
        <v>203</v>
      </c>
      <c r="C116" s="116" t="s">
        <v>47</v>
      </c>
      <c r="D116" s="114" t="str">
        <f t="shared" si="2"/>
        <v>Aleksi Hynynen, SeSi</v>
      </c>
      <c r="E116" s="114"/>
      <c r="F116" s="114"/>
    </row>
    <row r="117" spans="1:6" ht="12.75">
      <c r="A117" s="114">
        <v>116</v>
      </c>
      <c r="B117" s="116" t="s">
        <v>204</v>
      </c>
      <c r="C117" s="116" t="s">
        <v>47</v>
      </c>
      <c r="D117" s="114" t="str">
        <f t="shared" si="2"/>
        <v>Jussi Hietanen, SeSi</v>
      </c>
      <c r="E117" s="114"/>
      <c r="F117" s="114"/>
    </row>
    <row r="118" spans="1:6" ht="12.75">
      <c r="A118" s="114">
        <v>117</v>
      </c>
      <c r="B118" s="116" t="s">
        <v>205</v>
      </c>
      <c r="C118" s="116" t="s">
        <v>47</v>
      </c>
      <c r="D118" s="114" t="str">
        <f t="shared" si="2"/>
        <v>Tuomas Kallinki, SeSi</v>
      </c>
      <c r="E118" s="114"/>
      <c r="F118" s="114"/>
    </row>
    <row r="119" spans="1:6" ht="12.75">
      <c r="A119" s="114">
        <v>118</v>
      </c>
      <c r="B119" s="116" t="s">
        <v>206</v>
      </c>
      <c r="C119" s="116" t="s">
        <v>47</v>
      </c>
      <c r="D119" s="114" t="str">
        <f t="shared" si="2"/>
        <v>Alpo Ojala, SeSi</v>
      </c>
      <c r="E119" s="114"/>
      <c r="F119" s="114"/>
    </row>
    <row r="120" spans="1:6" ht="12.75">
      <c r="A120" s="114">
        <v>119</v>
      </c>
      <c r="B120" s="116" t="s">
        <v>207</v>
      </c>
      <c r="C120" s="116" t="s">
        <v>47</v>
      </c>
      <c r="D120" s="114" t="str">
        <f t="shared" si="2"/>
        <v>Harri Pitkänen, SeSi</v>
      </c>
      <c r="E120" s="114"/>
      <c r="F120" s="114"/>
    </row>
    <row r="121" spans="1:6" ht="12.75">
      <c r="A121" s="114">
        <v>120</v>
      </c>
      <c r="B121" s="116" t="s">
        <v>208</v>
      </c>
      <c r="C121" s="116" t="s">
        <v>47</v>
      </c>
      <c r="D121" s="114" t="str">
        <f t="shared" si="2"/>
        <v>Markku Mäenpää, SeSi</v>
      </c>
      <c r="E121" s="114"/>
      <c r="F121" s="114"/>
    </row>
    <row r="122" spans="1:6" ht="12.75">
      <c r="A122" s="114">
        <v>121</v>
      </c>
      <c r="B122" s="116" t="s">
        <v>209</v>
      </c>
      <c r="C122" s="116" t="s">
        <v>47</v>
      </c>
      <c r="D122" s="114" t="str">
        <f t="shared" si="2"/>
        <v>Juhani Suvanto, SeSi</v>
      </c>
      <c r="E122" s="114"/>
      <c r="F122" s="114"/>
    </row>
    <row r="123" spans="1:6" ht="12.75">
      <c r="A123" s="114">
        <v>122</v>
      </c>
      <c r="B123" s="116" t="s">
        <v>210</v>
      </c>
      <c r="C123" s="116" t="s">
        <v>47</v>
      </c>
      <c r="D123" s="114" t="str">
        <f t="shared" si="2"/>
        <v>Kai Ollikainen, SeSi</v>
      </c>
      <c r="E123" s="114"/>
      <c r="F123" s="114"/>
    </row>
    <row r="124" spans="1:6" ht="12.75">
      <c r="A124" s="114">
        <v>123</v>
      </c>
      <c r="B124" s="116" t="s">
        <v>211</v>
      </c>
      <c r="C124" s="116" t="s">
        <v>47</v>
      </c>
      <c r="D124" s="114" t="str">
        <f t="shared" si="2"/>
        <v>Jukka Kalliokoski, SeSi</v>
      </c>
      <c r="E124" s="114"/>
      <c r="F124" s="114"/>
    </row>
    <row r="125" spans="1:6" ht="12.75">
      <c r="A125" s="114">
        <v>124</v>
      </c>
      <c r="B125" s="116" t="s">
        <v>212</v>
      </c>
      <c r="C125" s="116" t="s">
        <v>47</v>
      </c>
      <c r="D125" s="114" t="str">
        <f t="shared" si="2"/>
        <v>Vesa Ylipelkonen, SeSi</v>
      </c>
      <c r="E125" s="114"/>
      <c r="F125" s="114"/>
    </row>
    <row r="126" spans="1:6" ht="12.75">
      <c r="A126" s="114">
        <v>125</v>
      </c>
      <c r="B126" s="116" t="s">
        <v>213</v>
      </c>
      <c r="C126" s="116" t="s">
        <v>47</v>
      </c>
      <c r="D126" s="114" t="str">
        <f t="shared" si="2"/>
        <v>Pentti Olah, SeSi</v>
      </c>
      <c r="E126" s="114"/>
      <c r="F126" s="114"/>
    </row>
    <row r="127" spans="1:6" ht="12.75">
      <c r="A127" s="114">
        <v>126</v>
      </c>
      <c r="B127" s="21"/>
      <c r="C127" s="21"/>
      <c r="D127" s="114">
        <f t="shared" si="2"/>
      </c>
      <c r="E127" s="114"/>
      <c r="F127" s="114"/>
    </row>
    <row r="128" spans="1:6" ht="12.75">
      <c r="A128" s="114">
        <v>127</v>
      </c>
      <c r="B128" s="21"/>
      <c r="C128" s="21"/>
      <c r="D128" s="114">
        <f t="shared" si="2"/>
      </c>
      <c r="E128" s="114"/>
      <c r="F128" s="114"/>
    </row>
    <row r="129" spans="1:6" ht="12.75">
      <c r="A129" s="114">
        <v>128</v>
      </c>
      <c r="B129" s="21"/>
      <c r="C129" s="21"/>
      <c r="D129" s="114">
        <f t="shared" si="2"/>
      </c>
      <c r="E129" s="114"/>
      <c r="F129" s="114"/>
    </row>
    <row r="130" spans="1:6" ht="12.75">
      <c r="A130" s="114">
        <v>129</v>
      </c>
      <c r="B130" s="21"/>
      <c r="C130" s="21"/>
      <c r="D130" s="114">
        <f t="shared" si="2"/>
      </c>
      <c r="E130" s="114"/>
      <c r="F130" s="114"/>
    </row>
    <row r="131" spans="1:6" ht="12.75">
      <c r="A131" s="114">
        <v>130</v>
      </c>
      <c r="B131" s="21"/>
      <c r="C131" s="21"/>
      <c r="D131" s="114">
        <f t="shared" si="2"/>
      </c>
      <c r="E131" s="114"/>
      <c r="F131" s="114"/>
    </row>
    <row r="132" spans="1:6" ht="12.75">
      <c r="A132" s="114">
        <v>131</v>
      </c>
      <c r="B132" s="21"/>
      <c r="C132" s="21"/>
      <c r="D132" s="114">
        <f t="shared" si="2"/>
      </c>
      <c r="E132" s="114"/>
      <c r="F132" s="114"/>
    </row>
    <row r="133" spans="1:6" ht="12.75">
      <c r="A133" s="114">
        <v>132</v>
      </c>
      <c r="B133" s="21"/>
      <c r="C133" s="21"/>
      <c r="D133" s="114">
        <f aca="true" t="shared" si="3" ref="D133:D196">IF(B133="","",CONCATENATE(B133,", ",C133))</f>
      </c>
      <c r="E133" s="114"/>
      <c r="F133" s="114"/>
    </row>
    <row r="134" spans="1:6" ht="12.75">
      <c r="A134" s="114">
        <v>133</v>
      </c>
      <c r="B134" s="21"/>
      <c r="C134" s="21"/>
      <c r="D134" s="114">
        <f t="shared" si="3"/>
      </c>
      <c r="E134" s="114"/>
      <c r="F134" s="114"/>
    </row>
    <row r="135" spans="1:6" ht="12.75">
      <c r="A135" s="114">
        <v>134</v>
      </c>
      <c r="B135" s="21"/>
      <c r="C135" s="21"/>
      <c r="D135" s="114">
        <f t="shared" si="3"/>
      </c>
      <c r="E135" s="114"/>
      <c r="F135" s="114"/>
    </row>
    <row r="136" spans="1:6" ht="12.75">
      <c r="A136" s="114">
        <v>135</v>
      </c>
      <c r="B136" s="21"/>
      <c r="C136" s="21"/>
      <c r="D136" s="114">
        <f t="shared" si="3"/>
      </c>
      <c r="E136" s="114"/>
      <c r="F136" s="114"/>
    </row>
    <row r="137" spans="1:6" ht="12.75">
      <c r="A137" s="114">
        <v>136</v>
      </c>
      <c r="B137" s="21"/>
      <c r="C137" s="21"/>
      <c r="D137" s="114">
        <f t="shared" si="3"/>
      </c>
      <c r="E137" s="114"/>
      <c r="F137" s="114"/>
    </row>
    <row r="138" spans="1:6" ht="12.75">
      <c r="A138" s="114">
        <v>137</v>
      </c>
      <c r="B138" s="21"/>
      <c r="C138" s="21"/>
      <c r="D138" s="114">
        <f t="shared" si="3"/>
      </c>
      <c r="E138" s="114"/>
      <c r="F138" s="114"/>
    </row>
    <row r="139" spans="1:6" ht="12.75">
      <c r="A139" s="114">
        <v>138</v>
      </c>
      <c r="B139" s="21"/>
      <c r="C139" s="21"/>
      <c r="D139" s="114">
        <f t="shared" si="3"/>
      </c>
      <c r="E139" s="114"/>
      <c r="F139" s="114"/>
    </row>
    <row r="140" spans="1:6" ht="12.75">
      <c r="A140" s="114">
        <v>139</v>
      </c>
      <c r="B140" s="21"/>
      <c r="C140" s="21"/>
      <c r="D140" s="114">
        <f t="shared" si="3"/>
      </c>
      <c r="E140" s="114"/>
      <c r="F140" s="114"/>
    </row>
    <row r="141" spans="1:6" ht="12.75">
      <c r="A141" s="114">
        <v>140</v>
      </c>
      <c r="B141" s="21"/>
      <c r="C141" s="21"/>
      <c r="D141" s="114">
        <f t="shared" si="3"/>
      </c>
      <c r="E141" s="114"/>
      <c r="F141" s="114"/>
    </row>
    <row r="142" spans="1:6" ht="12.75">
      <c r="A142" s="114">
        <v>141</v>
      </c>
      <c r="B142" s="21"/>
      <c r="C142" s="21"/>
      <c r="D142" s="114">
        <f t="shared" si="3"/>
      </c>
      <c r="E142" s="114"/>
      <c r="F142" s="114"/>
    </row>
    <row r="143" spans="1:6" ht="12.75">
      <c r="A143" s="114">
        <v>142</v>
      </c>
      <c r="B143" s="21"/>
      <c r="C143" s="21"/>
      <c r="D143" s="114">
        <f t="shared" si="3"/>
      </c>
      <c r="E143" s="114"/>
      <c r="F143" s="114"/>
    </row>
    <row r="144" spans="1:6" ht="12.75">
      <c r="A144" s="114">
        <v>143</v>
      </c>
      <c r="B144" s="21"/>
      <c r="C144" s="21"/>
      <c r="D144" s="114">
        <f t="shared" si="3"/>
      </c>
      <c r="E144" s="114"/>
      <c r="F144" s="114"/>
    </row>
    <row r="145" spans="1:6" ht="12.75">
      <c r="A145" s="114">
        <v>144</v>
      </c>
      <c r="B145" s="21"/>
      <c r="C145" s="21"/>
      <c r="D145" s="114">
        <f t="shared" si="3"/>
      </c>
      <c r="E145" s="114"/>
      <c r="F145" s="114"/>
    </row>
    <row r="146" spans="1:6" ht="12.75">
      <c r="A146" s="114">
        <v>145</v>
      </c>
      <c r="B146" s="21"/>
      <c r="C146" s="21"/>
      <c r="D146" s="114">
        <f t="shared" si="3"/>
      </c>
      <c r="E146" s="114"/>
      <c r="F146" s="114"/>
    </row>
    <row r="147" spans="1:6" ht="12.75">
      <c r="A147" s="114">
        <v>146</v>
      </c>
      <c r="B147" s="21"/>
      <c r="C147" s="21"/>
      <c r="D147" s="114">
        <f t="shared" si="3"/>
      </c>
      <c r="E147" s="114"/>
      <c r="F147" s="114"/>
    </row>
    <row r="148" spans="1:6" ht="12.75">
      <c r="A148" s="114">
        <v>147</v>
      </c>
      <c r="B148" s="21"/>
      <c r="C148" s="21"/>
      <c r="D148" s="114">
        <f t="shared" si="3"/>
      </c>
      <c r="E148" s="114"/>
      <c r="F148" s="114"/>
    </row>
    <row r="149" spans="1:6" ht="12.75">
      <c r="A149" s="114">
        <v>148</v>
      </c>
      <c r="B149" s="21"/>
      <c r="C149" s="21"/>
      <c r="D149" s="114">
        <f t="shared" si="3"/>
      </c>
      <c r="E149" s="114"/>
      <c r="F149" s="114"/>
    </row>
    <row r="150" spans="1:6" ht="12.75">
      <c r="A150" s="114">
        <v>149</v>
      </c>
      <c r="B150" s="21"/>
      <c r="C150" s="21"/>
      <c r="D150" s="114">
        <f t="shared" si="3"/>
      </c>
      <c r="E150" s="114"/>
      <c r="F150" s="114"/>
    </row>
    <row r="151" spans="1:6" ht="12.75">
      <c r="A151" s="114">
        <v>150</v>
      </c>
      <c r="B151" s="21"/>
      <c r="C151" s="21"/>
      <c r="D151" s="114">
        <f t="shared" si="3"/>
      </c>
      <c r="E151" s="114"/>
      <c r="F151" s="114"/>
    </row>
    <row r="152" spans="1:6" ht="12.75">
      <c r="A152" s="114">
        <v>151</v>
      </c>
      <c r="B152" s="21"/>
      <c r="C152" s="21"/>
      <c r="D152" s="114">
        <f t="shared" si="3"/>
      </c>
      <c r="E152" s="114"/>
      <c r="F152" s="114"/>
    </row>
    <row r="153" spans="1:6" ht="12.75">
      <c r="A153" s="114">
        <v>152</v>
      </c>
      <c r="B153" s="21"/>
      <c r="C153" s="21"/>
      <c r="D153" s="114">
        <f t="shared" si="3"/>
      </c>
      <c r="E153" s="114"/>
      <c r="F153" s="114"/>
    </row>
    <row r="154" spans="1:6" ht="12.75">
      <c r="A154" s="114">
        <v>153</v>
      </c>
      <c r="B154" s="21"/>
      <c r="C154" s="21"/>
      <c r="D154" s="114">
        <f t="shared" si="3"/>
      </c>
      <c r="E154" s="114"/>
      <c r="F154" s="114"/>
    </row>
    <row r="155" spans="1:6" ht="12.75">
      <c r="A155" s="114">
        <v>154</v>
      </c>
      <c r="B155" s="21"/>
      <c r="C155" s="21"/>
      <c r="D155" s="114">
        <f t="shared" si="3"/>
      </c>
      <c r="E155" s="114"/>
      <c r="F155" s="114"/>
    </row>
    <row r="156" spans="1:6" ht="12.75">
      <c r="A156" s="114">
        <v>155</v>
      </c>
      <c r="B156" s="21"/>
      <c r="C156" s="21"/>
      <c r="D156" s="114">
        <f t="shared" si="3"/>
      </c>
      <c r="E156" s="114"/>
      <c r="F156" s="114"/>
    </row>
    <row r="157" spans="1:6" ht="12.75">
      <c r="A157" s="114">
        <v>156</v>
      </c>
      <c r="B157" s="21"/>
      <c r="C157" s="21"/>
      <c r="D157" s="114">
        <f t="shared" si="3"/>
      </c>
      <c r="E157" s="114"/>
      <c r="F157" s="114"/>
    </row>
    <row r="158" spans="1:6" ht="12.75">
      <c r="A158" s="114">
        <v>157</v>
      </c>
      <c r="B158" s="21"/>
      <c r="C158" s="21"/>
      <c r="D158" s="114">
        <f t="shared" si="3"/>
      </c>
      <c r="E158" s="114"/>
      <c r="F158" s="114"/>
    </row>
    <row r="159" spans="1:6" ht="12.75">
      <c r="A159" s="114">
        <v>158</v>
      </c>
      <c r="B159" s="21"/>
      <c r="C159" s="21"/>
      <c r="D159" s="114">
        <f t="shared" si="3"/>
      </c>
      <c r="E159" s="114"/>
      <c r="F159" s="114"/>
    </row>
    <row r="160" spans="1:6" ht="12.75">
      <c r="A160" s="114">
        <v>159</v>
      </c>
      <c r="B160" s="21"/>
      <c r="C160" s="21"/>
      <c r="D160" s="114">
        <f t="shared" si="3"/>
      </c>
      <c r="E160" s="114"/>
      <c r="F160" s="114"/>
    </row>
    <row r="161" spans="1:6" ht="12.75">
      <c r="A161" s="114">
        <v>160</v>
      </c>
      <c r="B161" s="21"/>
      <c r="C161" s="21"/>
      <c r="D161" s="114">
        <f t="shared" si="3"/>
      </c>
      <c r="E161" s="114"/>
      <c r="F161" s="114"/>
    </row>
    <row r="162" spans="1:6" ht="12.75">
      <c r="A162" s="114">
        <v>161</v>
      </c>
      <c r="B162" s="21"/>
      <c r="C162" s="21"/>
      <c r="D162" s="114">
        <f t="shared" si="3"/>
      </c>
      <c r="E162" s="114"/>
      <c r="F162" s="114"/>
    </row>
    <row r="163" spans="1:6" ht="12.75">
      <c r="A163" s="114">
        <v>162</v>
      </c>
      <c r="B163" s="21"/>
      <c r="C163" s="21"/>
      <c r="D163" s="114">
        <f t="shared" si="3"/>
      </c>
      <c r="E163" s="114"/>
      <c r="F163" s="114"/>
    </row>
    <row r="164" spans="1:6" ht="12.75">
      <c r="A164" s="114">
        <v>163</v>
      </c>
      <c r="B164" s="21"/>
      <c r="C164" s="21"/>
      <c r="D164" s="114">
        <f t="shared" si="3"/>
      </c>
      <c r="E164" s="114"/>
      <c r="F164" s="114"/>
    </row>
    <row r="165" spans="1:6" ht="12.75">
      <c r="A165" s="114">
        <v>164</v>
      </c>
      <c r="B165" s="21"/>
      <c r="C165" s="21"/>
      <c r="D165" s="114">
        <f t="shared" si="3"/>
      </c>
      <c r="E165" s="114"/>
      <c r="F165" s="114"/>
    </row>
    <row r="166" spans="1:6" ht="12.75">
      <c r="A166" s="114">
        <v>165</v>
      </c>
      <c r="B166" s="21"/>
      <c r="C166" s="21"/>
      <c r="D166" s="114">
        <f t="shared" si="3"/>
      </c>
      <c r="E166" s="114"/>
      <c r="F166" s="114"/>
    </row>
    <row r="167" spans="1:6" ht="12.75">
      <c r="A167" s="114">
        <v>166</v>
      </c>
      <c r="B167" s="21"/>
      <c r="C167" s="21"/>
      <c r="D167" s="114">
        <f t="shared" si="3"/>
      </c>
      <c r="E167" s="114"/>
      <c r="F167" s="114"/>
    </row>
    <row r="168" spans="1:6" ht="12.75">
      <c r="A168" s="114">
        <v>167</v>
      </c>
      <c r="B168" s="21"/>
      <c r="C168" s="21"/>
      <c r="D168" s="114">
        <f t="shared" si="3"/>
      </c>
      <c r="E168" s="114"/>
      <c r="F168" s="114"/>
    </row>
    <row r="169" spans="1:6" ht="12.75">
      <c r="A169" s="114">
        <v>168</v>
      </c>
      <c r="B169" s="21"/>
      <c r="C169" s="21"/>
      <c r="D169" s="114">
        <f t="shared" si="3"/>
      </c>
      <c r="E169" s="114"/>
      <c r="F169" s="114"/>
    </row>
    <row r="170" spans="1:6" ht="12.75">
      <c r="A170" s="114">
        <v>169</v>
      </c>
      <c r="B170" s="21"/>
      <c r="C170" s="21"/>
      <c r="D170" s="114">
        <f t="shared" si="3"/>
      </c>
      <c r="E170" s="114"/>
      <c r="F170" s="114"/>
    </row>
    <row r="171" spans="1:6" ht="12.75">
      <c r="A171" s="114">
        <v>170</v>
      </c>
      <c r="B171" s="21"/>
      <c r="C171" s="21"/>
      <c r="D171" s="114">
        <f t="shared" si="3"/>
      </c>
      <c r="E171" s="114"/>
      <c r="F171" s="114"/>
    </row>
    <row r="172" spans="1:6" ht="12.75">
      <c r="A172" s="114">
        <v>171</v>
      </c>
      <c r="B172" s="21"/>
      <c r="C172" s="21"/>
      <c r="D172" s="114">
        <f t="shared" si="3"/>
      </c>
      <c r="E172" s="114"/>
      <c r="F172" s="114"/>
    </row>
    <row r="173" spans="1:6" ht="12.75">
      <c r="A173" s="114">
        <v>172</v>
      </c>
      <c r="B173" s="21"/>
      <c r="C173" s="21"/>
      <c r="D173" s="114">
        <f t="shared" si="3"/>
      </c>
      <c r="E173" s="114"/>
      <c r="F173" s="114"/>
    </row>
    <row r="174" spans="1:6" ht="12.75">
      <c r="A174" s="114">
        <v>173</v>
      </c>
      <c r="B174" s="21"/>
      <c r="C174" s="21"/>
      <c r="D174" s="114">
        <f t="shared" si="3"/>
      </c>
      <c r="E174" s="114"/>
      <c r="F174" s="114"/>
    </row>
    <row r="175" spans="1:6" ht="12.75">
      <c r="A175" s="114">
        <v>174</v>
      </c>
      <c r="B175" s="21"/>
      <c r="C175" s="21"/>
      <c r="D175" s="114">
        <f t="shared" si="3"/>
      </c>
      <c r="E175" s="114"/>
      <c r="F175" s="114"/>
    </row>
    <row r="176" spans="1:6" ht="12.75">
      <c r="A176" s="114">
        <v>175</v>
      </c>
      <c r="B176" s="21"/>
      <c r="C176" s="21"/>
      <c r="D176" s="114">
        <f t="shared" si="3"/>
      </c>
      <c r="E176" s="114"/>
      <c r="F176" s="114"/>
    </row>
    <row r="177" spans="1:6" ht="12.75">
      <c r="A177" s="114">
        <v>176</v>
      </c>
      <c r="B177" s="21"/>
      <c r="C177" s="21"/>
      <c r="D177" s="114">
        <f t="shared" si="3"/>
      </c>
      <c r="E177" s="114"/>
      <c r="F177" s="114"/>
    </row>
    <row r="178" spans="1:6" ht="12.75">
      <c r="A178" s="114">
        <v>177</v>
      </c>
      <c r="B178" s="21"/>
      <c r="C178" s="21"/>
      <c r="D178" s="114">
        <f t="shared" si="3"/>
      </c>
      <c r="E178" s="114"/>
      <c r="F178" s="114"/>
    </row>
    <row r="179" spans="1:6" ht="12.75">
      <c r="A179" s="114">
        <v>178</v>
      </c>
      <c r="B179" s="21"/>
      <c r="C179" s="21"/>
      <c r="D179" s="114">
        <f t="shared" si="3"/>
      </c>
      <c r="E179" s="114"/>
      <c r="F179" s="114"/>
    </row>
    <row r="180" spans="1:6" ht="12.75">
      <c r="A180" s="114">
        <v>179</v>
      </c>
      <c r="B180" s="21"/>
      <c r="C180" s="21"/>
      <c r="D180" s="114">
        <f t="shared" si="3"/>
      </c>
      <c r="E180" s="114"/>
      <c r="F180" s="114"/>
    </row>
    <row r="181" spans="1:6" ht="12.75">
      <c r="A181" s="114">
        <v>180</v>
      </c>
      <c r="B181" s="21"/>
      <c r="C181" s="21"/>
      <c r="D181" s="114">
        <f t="shared" si="3"/>
      </c>
      <c r="E181" s="114"/>
      <c r="F181" s="114"/>
    </row>
    <row r="182" spans="1:6" ht="12.75">
      <c r="A182" s="114">
        <v>181</v>
      </c>
      <c r="B182" s="21"/>
      <c r="C182" s="21"/>
      <c r="D182" s="114">
        <f t="shared" si="3"/>
      </c>
      <c r="E182" s="114"/>
      <c r="F182" s="114"/>
    </row>
    <row r="183" spans="1:6" ht="12.75">
      <c r="A183" s="114">
        <v>182</v>
      </c>
      <c r="B183" s="21"/>
      <c r="C183" s="21"/>
      <c r="D183" s="114">
        <f t="shared" si="3"/>
      </c>
      <c r="E183" s="114"/>
      <c r="F183" s="114"/>
    </row>
    <row r="184" spans="1:4" ht="12.75">
      <c r="A184" s="112">
        <v>183</v>
      </c>
      <c r="B184" s="115"/>
      <c r="C184" s="115"/>
      <c r="D184" s="114">
        <f t="shared" si="3"/>
      </c>
    </row>
    <row r="185" spans="1:4" ht="12.75">
      <c r="A185" s="112">
        <v>184</v>
      </c>
      <c r="B185" s="115"/>
      <c r="C185" s="115"/>
      <c r="D185" s="114">
        <f t="shared" si="3"/>
      </c>
    </row>
    <row r="186" spans="1:4" ht="12.75">
      <c r="A186" s="112">
        <v>185</v>
      </c>
      <c r="B186" s="115"/>
      <c r="C186" s="115"/>
      <c r="D186" s="114">
        <f t="shared" si="3"/>
      </c>
    </row>
    <row r="187" spans="1:4" ht="12.75">
      <c r="A187" s="112">
        <v>186</v>
      </c>
      <c r="B187" s="115"/>
      <c r="C187" s="115"/>
      <c r="D187" s="114">
        <f t="shared" si="3"/>
      </c>
    </row>
    <row r="188" spans="1:4" ht="12.75">
      <c r="A188" s="112">
        <v>187</v>
      </c>
      <c r="B188" s="115"/>
      <c r="C188" s="115"/>
      <c r="D188" s="114">
        <f t="shared" si="3"/>
      </c>
    </row>
    <row r="189" spans="1:4" ht="12.75">
      <c r="A189" s="112">
        <v>188</v>
      </c>
      <c r="B189" s="115"/>
      <c r="C189" s="115"/>
      <c r="D189" s="114">
        <f t="shared" si="3"/>
      </c>
    </row>
    <row r="190" spans="1:4" ht="12.75">
      <c r="A190" s="112">
        <v>189</v>
      </c>
      <c r="B190" s="115"/>
      <c r="C190" s="115"/>
      <c r="D190" s="114">
        <f t="shared" si="3"/>
      </c>
    </row>
    <row r="191" spans="1:4" ht="12.75">
      <c r="A191" s="112">
        <v>190</v>
      </c>
      <c r="B191" s="115"/>
      <c r="C191" s="115"/>
      <c r="D191" s="114">
        <f t="shared" si="3"/>
      </c>
    </row>
    <row r="192" spans="1:4" ht="12.75">
      <c r="A192" s="112">
        <v>191</v>
      </c>
      <c r="B192" s="115"/>
      <c r="C192" s="115"/>
      <c r="D192" s="114">
        <f t="shared" si="3"/>
      </c>
    </row>
    <row r="193" spans="1:4" ht="12.75">
      <c r="A193" s="112">
        <v>192</v>
      </c>
      <c r="B193" s="115"/>
      <c r="C193" s="115"/>
      <c r="D193" s="114">
        <f t="shared" si="3"/>
      </c>
    </row>
    <row r="194" spans="1:4" ht="12.75">
      <c r="A194" s="112">
        <v>193</v>
      </c>
      <c r="B194" s="115"/>
      <c r="C194" s="115"/>
      <c r="D194" s="114">
        <f t="shared" si="3"/>
      </c>
    </row>
    <row r="195" spans="1:4" ht="12.75">
      <c r="A195" s="112">
        <v>194</v>
      </c>
      <c r="B195" s="115"/>
      <c r="C195" s="115"/>
      <c r="D195" s="114">
        <f t="shared" si="3"/>
      </c>
    </row>
    <row r="196" spans="1:4" ht="12.75">
      <c r="A196" s="112">
        <v>195</v>
      </c>
      <c r="B196" s="115"/>
      <c r="C196" s="115"/>
      <c r="D196" s="114">
        <f t="shared" si="3"/>
      </c>
    </row>
    <row r="197" spans="1:4" ht="12.75">
      <c r="A197" s="112">
        <v>196</v>
      </c>
      <c r="B197" s="115"/>
      <c r="C197" s="115"/>
      <c r="D197" s="114">
        <f aca="true" t="shared" si="4" ref="D197:D250">IF(B197="","",CONCATENATE(B197,", ",C197))</f>
      </c>
    </row>
    <row r="198" spans="1:4" ht="12.75">
      <c r="A198" s="112">
        <v>197</v>
      </c>
      <c r="B198" s="115"/>
      <c r="C198" s="115"/>
      <c r="D198" s="114">
        <f t="shared" si="4"/>
      </c>
    </row>
    <row r="199" spans="1:4" ht="12.75">
      <c r="A199" s="112">
        <v>198</v>
      </c>
      <c r="B199" s="115"/>
      <c r="C199" s="115"/>
      <c r="D199" s="114">
        <f t="shared" si="4"/>
      </c>
    </row>
    <row r="200" spans="1:4" ht="12.75">
      <c r="A200" s="112">
        <v>199</v>
      </c>
      <c r="B200" s="115"/>
      <c r="C200" s="115"/>
      <c r="D200" s="114">
        <f t="shared" si="4"/>
      </c>
    </row>
    <row r="201" spans="1:4" ht="12.75">
      <c r="A201" s="112">
        <v>200</v>
      </c>
      <c r="B201" s="115"/>
      <c r="C201" s="115"/>
      <c r="D201" s="114">
        <f t="shared" si="4"/>
      </c>
    </row>
    <row r="202" spans="1:4" ht="12.75">
      <c r="A202" s="112">
        <v>201</v>
      </c>
      <c r="B202" s="115"/>
      <c r="C202" s="115"/>
      <c r="D202" s="114">
        <f t="shared" si="4"/>
      </c>
    </row>
    <row r="203" spans="1:4" ht="12.75">
      <c r="A203" s="112">
        <v>202</v>
      </c>
      <c r="B203" s="115"/>
      <c r="C203" s="115"/>
      <c r="D203" s="114">
        <f t="shared" si="4"/>
      </c>
    </row>
    <row r="204" spans="1:4" ht="12.75">
      <c r="A204" s="112">
        <v>203</v>
      </c>
      <c r="B204" s="115"/>
      <c r="C204" s="115"/>
      <c r="D204" s="114">
        <f t="shared" si="4"/>
      </c>
    </row>
    <row r="205" spans="1:4" ht="12.75">
      <c r="A205" s="112">
        <v>204</v>
      </c>
      <c r="B205" s="115"/>
      <c r="C205" s="115"/>
      <c r="D205" s="114">
        <f t="shared" si="4"/>
      </c>
    </row>
    <row r="206" spans="1:4" ht="12.75">
      <c r="A206" s="112">
        <v>205</v>
      </c>
      <c r="B206" s="115"/>
      <c r="C206" s="115"/>
      <c r="D206" s="114">
        <f t="shared" si="4"/>
      </c>
    </row>
    <row r="207" spans="1:4" ht="12.75">
      <c r="A207" s="112">
        <v>206</v>
      </c>
      <c r="B207" s="115"/>
      <c r="C207" s="115"/>
      <c r="D207" s="114">
        <f t="shared" si="4"/>
      </c>
    </row>
    <row r="208" spans="1:4" ht="12.75">
      <c r="A208" s="112">
        <v>207</v>
      </c>
      <c r="B208" s="115"/>
      <c r="C208" s="115"/>
      <c r="D208" s="114">
        <f t="shared" si="4"/>
      </c>
    </row>
    <row r="209" spans="1:4" ht="12.75">
      <c r="A209" s="112">
        <v>208</v>
      </c>
      <c r="B209" s="115"/>
      <c r="C209" s="115"/>
      <c r="D209" s="114">
        <f t="shared" si="4"/>
      </c>
    </row>
    <row r="210" spans="1:4" ht="12.75">
      <c r="A210" s="112">
        <v>209</v>
      </c>
      <c r="B210" s="115"/>
      <c r="C210" s="115"/>
      <c r="D210" s="114">
        <f t="shared" si="4"/>
      </c>
    </row>
    <row r="211" spans="1:4" ht="12.75">
      <c r="A211" s="112">
        <v>210</v>
      </c>
      <c r="B211" s="115"/>
      <c r="C211" s="115"/>
      <c r="D211" s="114">
        <f t="shared" si="4"/>
      </c>
    </row>
    <row r="212" spans="1:4" ht="12.75">
      <c r="A212" s="112">
        <v>211</v>
      </c>
      <c r="B212" s="115"/>
      <c r="C212" s="115"/>
      <c r="D212" s="114">
        <f t="shared" si="4"/>
      </c>
    </row>
    <row r="213" spans="1:4" ht="12.75">
      <c r="A213" s="112">
        <v>212</v>
      </c>
      <c r="B213" s="115"/>
      <c r="C213" s="115"/>
      <c r="D213" s="114">
        <f t="shared" si="4"/>
      </c>
    </row>
    <row r="214" spans="1:4" ht="12.75">
      <c r="A214" s="112">
        <v>213</v>
      </c>
      <c r="B214" s="115"/>
      <c r="C214" s="115"/>
      <c r="D214" s="114">
        <f t="shared" si="4"/>
      </c>
    </row>
    <row r="215" spans="1:4" ht="12.75">
      <c r="A215" s="112">
        <v>214</v>
      </c>
      <c r="B215" s="115"/>
      <c r="C215" s="115"/>
      <c r="D215" s="114">
        <f t="shared" si="4"/>
      </c>
    </row>
    <row r="216" spans="1:4" ht="12.75">
      <c r="A216" s="112">
        <v>215</v>
      </c>
      <c r="B216" s="115"/>
      <c r="C216" s="115"/>
      <c r="D216" s="114">
        <f t="shared" si="4"/>
      </c>
    </row>
    <row r="217" spans="1:4" ht="12.75">
      <c r="A217" s="112">
        <v>216</v>
      </c>
      <c r="B217" s="115"/>
      <c r="C217" s="115"/>
      <c r="D217" s="114">
        <f t="shared" si="4"/>
      </c>
    </row>
    <row r="218" spans="1:4" ht="12.75">
      <c r="A218" s="112">
        <v>217</v>
      </c>
      <c r="B218" s="115"/>
      <c r="C218" s="115"/>
      <c r="D218" s="114">
        <f t="shared" si="4"/>
      </c>
    </row>
    <row r="219" spans="1:4" ht="12.75">
      <c r="A219" s="112">
        <v>218</v>
      </c>
      <c r="B219" s="115"/>
      <c r="C219" s="115"/>
      <c r="D219" s="114">
        <f t="shared" si="4"/>
      </c>
    </row>
    <row r="220" spans="1:4" ht="12.75">
      <c r="A220" s="112">
        <v>219</v>
      </c>
      <c r="B220" s="115"/>
      <c r="C220" s="115"/>
      <c r="D220" s="114">
        <f t="shared" si="4"/>
      </c>
    </row>
    <row r="221" spans="1:4" ht="12.75">
      <c r="A221" s="112">
        <v>220</v>
      </c>
      <c r="B221" s="115"/>
      <c r="C221" s="115"/>
      <c r="D221" s="114">
        <f t="shared" si="4"/>
      </c>
    </row>
    <row r="222" spans="1:4" ht="12.75">
      <c r="A222" s="112">
        <v>221</v>
      </c>
      <c r="B222" s="115"/>
      <c r="C222" s="115"/>
      <c r="D222" s="114">
        <f t="shared" si="4"/>
      </c>
    </row>
    <row r="223" spans="1:4" ht="12.75">
      <c r="A223" s="112">
        <v>222</v>
      </c>
      <c r="B223" s="115"/>
      <c r="C223" s="115"/>
      <c r="D223" s="114">
        <f t="shared" si="4"/>
      </c>
    </row>
    <row r="224" spans="1:4" ht="12.75">
      <c r="A224" s="112">
        <v>223</v>
      </c>
      <c r="B224" s="115"/>
      <c r="C224" s="115"/>
      <c r="D224" s="114">
        <f t="shared" si="4"/>
      </c>
    </row>
    <row r="225" spans="1:4" ht="12.75">
      <c r="A225" s="112">
        <v>224</v>
      </c>
      <c r="B225" s="115"/>
      <c r="C225" s="115"/>
      <c r="D225" s="114">
        <f t="shared" si="4"/>
      </c>
    </row>
    <row r="226" spans="1:4" ht="12.75">
      <c r="A226" s="112">
        <v>225</v>
      </c>
      <c r="B226" s="115"/>
      <c r="C226" s="115"/>
      <c r="D226" s="114">
        <f t="shared" si="4"/>
      </c>
    </row>
    <row r="227" spans="1:4" ht="12.75">
      <c r="A227" s="112">
        <v>226</v>
      </c>
      <c r="B227" s="115"/>
      <c r="C227" s="115"/>
      <c r="D227" s="114">
        <f t="shared" si="4"/>
      </c>
    </row>
    <row r="228" spans="1:4" ht="12.75">
      <c r="A228" s="112">
        <v>227</v>
      </c>
      <c r="B228" s="115"/>
      <c r="C228" s="115"/>
      <c r="D228" s="114">
        <f t="shared" si="4"/>
      </c>
    </row>
    <row r="229" spans="1:4" ht="12.75">
      <c r="A229" s="112">
        <v>228</v>
      </c>
      <c r="B229" s="115"/>
      <c r="C229" s="115"/>
      <c r="D229" s="114">
        <f t="shared" si="4"/>
      </c>
    </row>
    <row r="230" spans="1:4" ht="12.75">
      <c r="A230" s="112">
        <v>229</v>
      </c>
      <c r="B230" s="115"/>
      <c r="C230" s="115"/>
      <c r="D230" s="114">
        <f t="shared" si="4"/>
      </c>
    </row>
    <row r="231" spans="1:4" ht="12.75">
      <c r="A231" s="112">
        <v>230</v>
      </c>
      <c r="B231" s="115"/>
      <c r="C231" s="115"/>
      <c r="D231" s="114">
        <f t="shared" si="4"/>
      </c>
    </row>
    <row r="232" spans="1:4" ht="12.75">
      <c r="A232" s="112">
        <v>231</v>
      </c>
      <c r="B232" s="115"/>
      <c r="C232" s="115"/>
      <c r="D232" s="114">
        <f t="shared" si="4"/>
      </c>
    </row>
    <row r="233" spans="1:4" ht="12.75">
      <c r="A233" s="112">
        <v>232</v>
      </c>
      <c r="B233" s="115"/>
      <c r="C233" s="115"/>
      <c r="D233" s="114">
        <f t="shared" si="4"/>
      </c>
    </row>
    <row r="234" spans="1:4" ht="12.75">
      <c r="A234" s="112">
        <v>233</v>
      </c>
      <c r="B234" s="115"/>
      <c r="C234" s="115"/>
      <c r="D234" s="114">
        <f t="shared" si="4"/>
      </c>
    </row>
    <row r="235" spans="1:4" ht="12.75">
      <c r="A235" s="112">
        <v>234</v>
      </c>
      <c r="B235" s="115"/>
      <c r="C235" s="115"/>
      <c r="D235" s="114">
        <f t="shared" si="4"/>
      </c>
    </row>
    <row r="236" spans="1:4" ht="12.75">
      <c r="A236" s="112">
        <v>235</v>
      </c>
      <c r="B236" s="115"/>
      <c r="C236" s="115"/>
      <c r="D236" s="114">
        <f t="shared" si="4"/>
      </c>
    </row>
    <row r="237" spans="1:4" ht="12.75">
      <c r="A237" s="112">
        <v>236</v>
      </c>
      <c r="B237" s="115"/>
      <c r="C237" s="115"/>
      <c r="D237" s="114">
        <f t="shared" si="4"/>
      </c>
    </row>
    <row r="238" spans="1:4" ht="12.75">
      <c r="A238" s="112">
        <v>237</v>
      </c>
      <c r="B238" s="115"/>
      <c r="C238" s="115"/>
      <c r="D238" s="114">
        <f t="shared" si="4"/>
      </c>
    </row>
    <row r="239" spans="1:4" ht="12.75">
      <c r="A239" s="112">
        <v>238</v>
      </c>
      <c r="B239" s="115"/>
      <c r="C239" s="115"/>
      <c r="D239" s="114">
        <f t="shared" si="4"/>
      </c>
    </row>
    <row r="240" spans="1:4" ht="12.75">
      <c r="A240" s="112">
        <v>239</v>
      </c>
      <c r="B240" s="115"/>
      <c r="C240" s="115"/>
      <c r="D240" s="114">
        <f t="shared" si="4"/>
      </c>
    </row>
    <row r="241" spans="1:4" ht="12.75">
      <c r="A241" s="112">
        <v>240</v>
      </c>
      <c r="B241" s="115"/>
      <c r="C241" s="115"/>
      <c r="D241" s="114">
        <f t="shared" si="4"/>
      </c>
    </row>
    <row r="242" spans="1:4" ht="12.75">
      <c r="A242" s="112">
        <v>241</v>
      </c>
      <c r="B242" s="115"/>
      <c r="C242" s="115"/>
      <c r="D242" s="114">
        <f t="shared" si="4"/>
      </c>
    </row>
    <row r="243" spans="1:4" ht="12.75">
      <c r="A243" s="112">
        <v>242</v>
      </c>
      <c r="B243" s="115"/>
      <c r="C243" s="115"/>
      <c r="D243" s="114">
        <f t="shared" si="4"/>
      </c>
    </row>
    <row r="244" spans="1:4" ht="12.75">
      <c r="A244" s="112">
        <v>243</v>
      </c>
      <c r="B244" s="115"/>
      <c r="C244" s="115"/>
      <c r="D244" s="114">
        <f t="shared" si="4"/>
      </c>
    </row>
    <row r="245" spans="1:4" ht="12.75">
      <c r="A245" s="112">
        <v>244</v>
      </c>
      <c r="B245" s="115"/>
      <c r="C245" s="115"/>
      <c r="D245" s="114">
        <f t="shared" si="4"/>
      </c>
    </row>
    <row r="246" spans="1:4" ht="12.75">
      <c r="A246" s="112">
        <v>245</v>
      </c>
      <c r="B246" s="115"/>
      <c r="C246" s="115"/>
      <c r="D246" s="114">
        <f t="shared" si="4"/>
      </c>
    </row>
    <row r="247" spans="1:4" ht="12.75">
      <c r="A247" s="112">
        <v>246</v>
      </c>
      <c r="B247" s="115"/>
      <c r="C247" s="115"/>
      <c r="D247" s="114">
        <f t="shared" si="4"/>
      </c>
    </row>
    <row r="248" spans="1:4" ht="12.75">
      <c r="A248" s="112">
        <v>247</v>
      </c>
      <c r="B248" s="115"/>
      <c r="C248" s="115"/>
      <c r="D248" s="114">
        <f t="shared" si="4"/>
      </c>
    </row>
    <row r="249" spans="1:4" ht="12.75">
      <c r="A249" s="112">
        <v>248</v>
      </c>
      <c r="B249" s="115"/>
      <c r="C249" s="115"/>
      <c r="D249" s="114">
        <f t="shared" si="4"/>
      </c>
    </row>
    <row r="250" spans="1:4" ht="12.75">
      <c r="A250" s="112">
        <v>249</v>
      </c>
      <c r="B250" s="115"/>
      <c r="C250" s="115"/>
      <c r="D250" s="114">
        <f t="shared" si="4"/>
      </c>
    </row>
    <row r="251" spans="1:3" ht="12.75">
      <c r="A251" s="112">
        <v>250</v>
      </c>
      <c r="B251" s="115"/>
      <c r="C251" s="115"/>
    </row>
    <row r="252" ht="12.75">
      <c r="A252" s="112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H6" sqref="H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IF(J17="","",VLOOKUP(J17,D9:F26,3))</f>
        <v>Håkan Nyberg, Westika</v>
      </c>
      <c r="J3" s="1" t="str">
        <f>IF(J18="","",J18)</f>
        <v>8,-9,9,11</v>
      </c>
    </row>
    <row r="4" spans="4:8" ht="15" customHeight="1">
      <c r="D4" s="10" t="s">
        <v>226</v>
      </c>
      <c r="G4" s="22" t="s">
        <v>31</v>
      </c>
      <c r="H4" s="1" t="str">
        <f>IF(J17="","",IF(I12=J17,VLOOKUP(I22,D9:F26,3),VLOOKUP(I12,D9:F26,3)))</f>
        <v>Pekka Kolppanen, Westika</v>
      </c>
    </row>
    <row r="5" spans="4:8" ht="15" customHeight="1">
      <c r="D5" s="10"/>
      <c r="G5" s="22" t="s">
        <v>32</v>
      </c>
      <c r="H5" s="1" t="str">
        <f>IF(I12="","",IF(H10=I12,VLOOKUP(H14,$D$9:$F$26,3),VLOOKUP(H10,$D$9:$F$26,3)))</f>
        <v>Jouko Manni, TuKa</v>
      </c>
    </row>
    <row r="6" spans="4:8" ht="15" customHeight="1">
      <c r="D6" s="10" t="s">
        <v>72</v>
      </c>
      <c r="G6" s="22" t="s">
        <v>32</v>
      </c>
      <c r="H6" s="1" t="str">
        <f>IF(I22="","",IF(H20=I22,VLOOKUP(H24,$D$9:$F$26,3),VLOOKUP(H20,$D$9:$F$26,3)))</f>
        <v>Veikko Koskinen, HaTe</v>
      </c>
    </row>
    <row r="8" spans="4:6" ht="15" customHeight="1">
      <c r="D8" s="2"/>
      <c r="E8" s="2"/>
      <c r="F8" s="2"/>
    </row>
    <row r="9" spans="3:10" ht="14.25" customHeight="1">
      <c r="C9" s="20">
        <v>59</v>
      </c>
      <c r="D9" s="51">
        <v>1</v>
      </c>
      <c r="E9" s="44">
        <v>3</v>
      </c>
      <c r="F9" s="5" t="str">
        <f>IF(C9=0,"",INDEX(Nimet!$A$2:$D$251,C9,4))</f>
        <v>Jouko Manni, TuKa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23"/>
    </row>
    <row r="11" spans="3:10" ht="14.25" customHeight="1">
      <c r="C11" s="20">
        <v>105</v>
      </c>
      <c r="D11" s="49">
        <v>3</v>
      </c>
      <c r="E11" s="44"/>
      <c r="F11" s="5" t="str">
        <f>IF(C11=0,"",INDEX(Nimet!$A$2:$D$251,C11,4))</f>
        <v>Seppo Kankaanpää, KoKu</v>
      </c>
      <c r="G11" s="43">
        <v>4</v>
      </c>
      <c r="H11" s="118" t="s">
        <v>456</v>
      </c>
      <c r="I11" s="23"/>
      <c r="J11" s="23"/>
    </row>
    <row r="12" spans="3:10" ht="14.25" customHeight="1">
      <c r="C12" s="20">
        <v>41</v>
      </c>
      <c r="D12" s="50">
        <v>4</v>
      </c>
      <c r="E12" s="45"/>
      <c r="F12" s="4" t="str">
        <f>IF(C12=0,"",INDEX(Nimet!$A$2:$D$251,C12,4))</f>
        <v>Kullervo Haapalainen, OPT-86</v>
      </c>
      <c r="G12" s="37" t="s">
        <v>446</v>
      </c>
      <c r="H12" s="25"/>
      <c r="I12" s="41">
        <v>8</v>
      </c>
      <c r="J12" s="23"/>
    </row>
    <row r="13" spans="3:10" ht="14.25" customHeight="1">
      <c r="C13" s="20">
        <v>111</v>
      </c>
      <c r="D13" s="49">
        <v>5</v>
      </c>
      <c r="E13" s="44"/>
      <c r="F13" s="5" t="str">
        <f>IF(C13=0,"",INDEX(Nimet!$A$2:$D$251,C13,4))</f>
        <v>Bo-Eric Herrgård, KoKu</v>
      </c>
      <c r="G13" s="40">
        <v>5</v>
      </c>
      <c r="H13" s="25"/>
      <c r="I13" s="118" t="s">
        <v>485</v>
      </c>
      <c r="J13" s="23"/>
    </row>
    <row r="14" spans="3:10" ht="14.25" customHeight="1">
      <c r="C14" s="20">
        <v>94</v>
      </c>
      <c r="D14" s="50">
        <v>6</v>
      </c>
      <c r="E14" s="45"/>
      <c r="F14" s="4" t="str">
        <f>IF(C14=0,"",INDEX(Nimet!$A$2:$D$251,C14,4))</f>
        <v>Markku Nykänen, PT-2000</v>
      </c>
      <c r="G14" s="117" t="s">
        <v>451</v>
      </c>
      <c r="H14" s="42">
        <v>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458</v>
      </c>
      <c r="I15" s="25"/>
      <c r="J15" s="23"/>
    </row>
    <row r="16" spans="3:10" ht="14.25" customHeight="1">
      <c r="C16" s="20">
        <v>85</v>
      </c>
      <c r="D16" s="50">
        <v>8</v>
      </c>
      <c r="E16" s="45">
        <v>6</v>
      </c>
      <c r="F16" s="4" t="str">
        <f>IF(C16=0,"",INDEX(Nimet!$A$2:$D$251,C16,4))</f>
        <v>Håkan Nyberg, Westika</v>
      </c>
      <c r="G16" s="37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>
        <v>8</v>
      </c>
    </row>
    <row r="18" spans="4:11" ht="14.25" customHeight="1">
      <c r="D18" s="2"/>
      <c r="E18" s="45"/>
      <c r="F18" s="2"/>
      <c r="G18" s="38"/>
      <c r="H18" s="26"/>
      <c r="I18" s="25"/>
      <c r="J18" s="119" t="s">
        <v>498</v>
      </c>
      <c r="K18" s="3"/>
    </row>
    <row r="19" spans="3:11" ht="14.25" customHeight="1">
      <c r="C19" s="20">
        <v>43</v>
      </c>
      <c r="D19" s="49">
        <v>9</v>
      </c>
      <c r="E19" s="44">
        <v>17</v>
      </c>
      <c r="F19" s="5" t="str">
        <f>IF(C19=0,"",INDEX(Nimet!$A$2:$D$251,C19,4))</f>
        <v>Eino Määttä, OPT-86</v>
      </c>
      <c r="G19" s="40">
        <v>9</v>
      </c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>
        <v>12</v>
      </c>
      <c r="I20" s="25"/>
      <c r="J20" s="23"/>
      <c r="K20" s="3"/>
    </row>
    <row r="21" spans="3:11" ht="14.25" customHeight="1">
      <c r="C21" s="20">
        <v>109</v>
      </c>
      <c r="D21" s="49">
        <v>11</v>
      </c>
      <c r="E21" s="44"/>
      <c r="F21" s="5" t="str">
        <f>IF(C21=0,"",INDEX(Nimet!$A$2:$D$251,C21,4))</f>
        <v>Alf Orre, KoKu</v>
      </c>
      <c r="G21" s="43">
        <v>12</v>
      </c>
      <c r="H21" s="118" t="s">
        <v>447</v>
      </c>
      <c r="I21" s="25"/>
      <c r="J21" s="23"/>
      <c r="K21" s="3"/>
    </row>
    <row r="22" spans="3:11" ht="14.25" customHeight="1">
      <c r="C22" s="20">
        <v>88</v>
      </c>
      <c r="D22" s="50">
        <v>12</v>
      </c>
      <c r="E22" s="45"/>
      <c r="F22" s="4" t="str">
        <f>IF(C22=0,"",INDEX(Nimet!$A$2:$D$251,C22,4))</f>
        <v>Veikko Koskinen, HaTe</v>
      </c>
      <c r="G22" s="37" t="s">
        <v>443</v>
      </c>
      <c r="H22" s="25"/>
      <c r="I22" s="42">
        <v>16</v>
      </c>
      <c r="J22" s="23"/>
      <c r="K22" s="3"/>
    </row>
    <row r="23" spans="3:11" ht="14.25" customHeight="1">
      <c r="C23" s="20">
        <v>107</v>
      </c>
      <c r="D23" s="49">
        <v>13</v>
      </c>
      <c r="E23" s="44"/>
      <c r="F23" s="5" t="str">
        <f>IF(C23=0,"",INDEX(Nimet!$A$2:$D$251,C23,4))</f>
        <v>Pekka Övermark, KoKu</v>
      </c>
      <c r="G23" s="40">
        <v>14</v>
      </c>
      <c r="H23" s="25"/>
      <c r="I23" s="37" t="s">
        <v>489</v>
      </c>
      <c r="J23" s="23"/>
      <c r="K23" s="3"/>
    </row>
    <row r="24" spans="3:11" ht="14.25" customHeight="1">
      <c r="C24" s="20">
        <v>95</v>
      </c>
      <c r="D24" s="50">
        <v>14</v>
      </c>
      <c r="E24" s="45"/>
      <c r="F24" s="4" t="str">
        <f>IF(C24=0,"",INDEX(Nimet!$A$2:$D$251,C24,4))</f>
        <v>Mauri Nykänen, PT-2000</v>
      </c>
      <c r="G24" s="117" t="s">
        <v>450</v>
      </c>
      <c r="H24" s="42">
        <v>16</v>
      </c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7" t="s">
        <v>457</v>
      </c>
      <c r="I25" s="23"/>
      <c r="J25" s="23"/>
      <c r="K25" s="3"/>
    </row>
    <row r="26" spans="3:11" ht="14.25" customHeight="1">
      <c r="C26" s="20">
        <v>83</v>
      </c>
      <c r="D26" s="50">
        <v>16</v>
      </c>
      <c r="E26" s="45">
        <v>5</v>
      </c>
      <c r="F26" s="4" t="str">
        <f>IF(C26=0,"",INDEX(Nimet!$A$2:$D$251,C26,4))</f>
        <v>Pekka Kolppanen, Westika</v>
      </c>
      <c r="G26" s="37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46"/>
  <sheetViews>
    <sheetView tabSelected="1" zoomScale="75" zoomScaleNormal="75" workbookViewId="0" topLeftCell="A1">
      <selection activeCell="I37" sqref="I37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4.0039062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IF(J27="","",VLOOKUP(J27,D9:F46,3))</f>
        <v>Pentti Olah, SeSi</v>
      </c>
      <c r="J3" s="1" t="str">
        <f>IF(J28="","",J28)</f>
        <v>10,10,-6,8,-4,-14,9</v>
      </c>
    </row>
    <row r="4" spans="4:8" ht="15" customHeight="1">
      <c r="D4" s="10" t="s">
        <v>91</v>
      </c>
      <c r="G4" s="22" t="s">
        <v>31</v>
      </c>
      <c r="H4" s="1" t="str">
        <f>IF(J27="","",IF(J17=J27,VLOOKUP(J37,D9:F46,3),VLOOKUP(J17,D9:F46,3)))</f>
        <v>Toni Soine, PT-Espoo</v>
      </c>
    </row>
    <row r="5" spans="4:8" ht="15" customHeight="1">
      <c r="D5" s="10"/>
      <c r="G5" s="22" t="s">
        <v>32</v>
      </c>
      <c r="H5" s="1" t="str">
        <f>IF(J17="","",IF(I12=J17,VLOOKUP(I22,$D$9:$F$46,3),VLOOKUP(I12,$D$9:$F$46,3)))</f>
        <v>Jani Jormanainen, PT-Espoo</v>
      </c>
    </row>
    <row r="6" spans="4:8" ht="15" customHeight="1">
      <c r="D6" s="10" t="s">
        <v>79</v>
      </c>
      <c r="G6" s="22" t="s">
        <v>32</v>
      </c>
      <c r="H6" s="1" t="str">
        <f>IF(J37="","",IF(I32=J37,VLOOKUP(I42,$D$9:$F$46,3),VLOOKUP(I32,$D$9:$F$46,3)))</f>
        <v>Esa Miettinen, KuPTS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125</v>
      </c>
      <c r="D9" s="49">
        <v>1</v>
      </c>
      <c r="E9" s="44">
        <v>4</v>
      </c>
      <c r="F9" s="5" t="str">
        <f>IF(C9=0,"",INDEX(Nimet!$A$2:$D$251,C9,4))</f>
        <v>Pentti Olah, SeSi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>
        <v>1</v>
      </c>
      <c r="I10" s="23"/>
      <c r="J10" s="23"/>
    </row>
    <row r="11" spans="3:10" ht="14.25" customHeight="1">
      <c r="C11" s="20">
        <v>36</v>
      </c>
      <c r="D11" s="49">
        <v>3</v>
      </c>
      <c r="E11" s="44" t="s">
        <v>107</v>
      </c>
      <c r="F11" s="5" t="str">
        <f>IF(C11=0,"",INDEX(Nimet!$A$2:$D$251,C11,4))</f>
        <v>Mika Rauvola, TTC Boom</v>
      </c>
      <c r="G11" s="43">
        <v>3</v>
      </c>
      <c r="H11" s="118" t="s">
        <v>491</v>
      </c>
      <c r="I11" s="23"/>
      <c r="J11" s="23"/>
    </row>
    <row r="12" spans="3:10" ht="14.25" customHeight="1">
      <c r="C12" s="20">
        <v>83</v>
      </c>
      <c r="D12" s="50">
        <v>4</v>
      </c>
      <c r="E12" s="45" t="s">
        <v>94</v>
      </c>
      <c r="F12" s="4" t="str">
        <f>IF(C12=0,"",INDEX(Nimet!$A$2:$D$251,C12,4))</f>
        <v>Pekka Kolppanen, Westika</v>
      </c>
      <c r="G12" s="37" t="s">
        <v>483</v>
      </c>
      <c r="H12" s="25"/>
      <c r="I12" s="41">
        <v>1</v>
      </c>
      <c r="J12" s="23"/>
    </row>
    <row r="13" spans="3:10" ht="14.25" customHeight="1">
      <c r="C13" s="20">
        <v>58</v>
      </c>
      <c r="D13" s="49">
        <v>5</v>
      </c>
      <c r="E13" s="44" t="s">
        <v>101</v>
      </c>
      <c r="F13" s="5" t="str">
        <f>IF(C13=0,"",INDEX(Nimet!$A$2:$D$251,C13,4))</f>
        <v>Joni Aaltonen, TuKa</v>
      </c>
      <c r="G13" s="40">
        <v>5</v>
      </c>
      <c r="H13" s="25"/>
      <c r="I13" s="118" t="s">
        <v>496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>
        <v>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484</v>
      </c>
      <c r="I15" s="25"/>
      <c r="J15" s="23"/>
    </row>
    <row r="16" spans="3:10" ht="14.25" customHeight="1">
      <c r="C16" s="20">
        <v>56</v>
      </c>
      <c r="D16" s="50">
        <v>8</v>
      </c>
      <c r="E16" s="45" t="s">
        <v>96</v>
      </c>
      <c r="F16" s="4" t="str">
        <f>IF(C16=0,"",INDEX(Nimet!$A$2:$D$251,C16,4))</f>
        <v>Roope Kantola, TuKa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500</v>
      </c>
      <c r="K18" s="3"/>
    </row>
    <row r="19" spans="3:11" ht="14.25" customHeight="1">
      <c r="C19" s="20">
        <v>8</v>
      </c>
      <c r="D19" s="49">
        <v>9</v>
      </c>
      <c r="E19" s="44" t="s">
        <v>93</v>
      </c>
      <c r="F19" s="5" t="str">
        <f>IF(C19=0,"",INDEX(Nimet!$A$2:$D$251,C19,4))</f>
        <v>Samuli Soine, PT-Espoo</v>
      </c>
      <c r="G19" s="40">
        <v>9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>
        <v>9</v>
      </c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>
        <v>12</v>
      </c>
      <c r="H21" s="118" t="s">
        <v>480</v>
      </c>
      <c r="I21" s="25"/>
      <c r="J21" s="25"/>
      <c r="K21" s="3"/>
    </row>
    <row r="22" spans="3:11" ht="14.25" customHeight="1">
      <c r="C22" s="20">
        <v>9</v>
      </c>
      <c r="D22" s="50">
        <v>12</v>
      </c>
      <c r="E22" s="45" t="s">
        <v>102</v>
      </c>
      <c r="F22" s="4" t="str">
        <f>IF(C22=0,"",INDEX(Nimet!$A$2:$D$251,C22,4))</f>
        <v>Pauli Hietikko, PT-Espoo</v>
      </c>
      <c r="G22" s="37"/>
      <c r="H22" s="25"/>
      <c r="I22" s="42">
        <v>16</v>
      </c>
      <c r="J22" s="25"/>
      <c r="K22" s="3"/>
    </row>
    <row r="23" spans="3:11" ht="14.25" customHeight="1">
      <c r="C23" s="20">
        <v>37</v>
      </c>
      <c r="D23" s="49">
        <v>13</v>
      </c>
      <c r="E23" s="44" t="s">
        <v>95</v>
      </c>
      <c r="F23" s="5" t="str">
        <f>IF(C23=0,"",INDEX(Nimet!$A$2:$D$251,C23,4))</f>
        <v>Henri Makkonen, TTC Boom</v>
      </c>
      <c r="G23" s="40">
        <v>13</v>
      </c>
      <c r="H23" s="25"/>
      <c r="I23" s="37" t="s">
        <v>494</v>
      </c>
      <c r="J23" s="25"/>
      <c r="K23" s="3"/>
    </row>
    <row r="24" spans="3:11" ht="14.25" customHeight="1">
      <c r="C24" s="20">
        <v>59</v>
      </c>
      <c r="D24" s="50">
        <v>14</v>
      </c>
      <c r="E24" s="45" t="s">
        <v>108</v>
      </c>
      <c r="F24" s="4" t="str">
        <f>IF(C24=0,"",INDEX(Nimet!$A$2:$D$251,C24,4))</f>
        <v>Jouko Manni, TuKa</v>
      </c>
      <c r="G24" s="117" t="s">
        <v>476</v>
      </c>
      <c r="H24" s="42">
        <v>16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7" t="s">
        <v>488</v>
      </c>
      <c r="I25" s="23"/>
      <c r="J25" s="25"/>
      <c r="K25" s="3"/>
    </row>
    <row r="26" spans="3:11" ht="14.25" customHeight="1">
      <c r="C26" s="20">
        <v>1</v>
      </c>
      <c r="D26" s="50">
        <v>16</v>
      </c>
      <c r="E26" s="45">
        <v>7</v>
      </c>
      <c r="F26" s="4" t="str">
        <f>IF(C26=0,"",INDEX(Nimet!$A$2:$D$251,C26,4))</f>
        <v>Jani Jormanainen, PT-Espoo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1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503</v>
      </c>
      <c r="K28" s="3"/>
    </row>
    <row r="29" spans="3:11" ht="14.25" customHeight="1">
      <c r="C29" s="20">
        <v>14</v>
      </c>
      <c r="D29" s="49">
        <v>17</v>
      </c>
      <c r="E29" s="44">
        <v>6</v>
      </c>
      <c r="F29" s="5" t="str">
        <f>IF(C29=0,"",INDEX(Nimet!$A$2:$D$251,C29,4))</f>
        <v>Esa Miettinen, KuPTS</v>
      </c>
      <c r="G29" s="40">
        <v>17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>
        <v>17</v>
      </c>
      <c r="I30" s="23"/>
      <c r="J30" s="25"/>
      <c r="K30" s="3"/>
    </row>
    <row r="31" spans="3:11" ht="14.25" customHeight="1">
      <c r="C31" s="20">
        <v>13</v>
      </c>
      <c r="D31" s="49">
        <v>19</v>
      </c>
      <c r="E31" s="44" t="s">
        <v>103</v>
      </c>
      <c r="F31" s="5" t="str">
        <f>IF(C31=0,"",INDEX(Nimet!$A$2:$D$251,C31,4))</f>
        <v>Pertti Hella, KuPTS</v>
      </c>
      <c r="G31" s="43">
        <v>20</v>
      </c>
      <c r="H31" s="118" t="s">
        <v>495</v>
      </c>
      <c r="I31" s="23"/>
      <c r="J31" s="25"/>
      <c r="K31" s="3"/>
    </row>
    <row r="32" spans="3:11" ht="14.25" customHeight="1">
      <c r="C32" s="20">
        <v>15</v>
      </c>
      <c r="D32" s="50">
        <v>20</v>
      </c>
      <c r="E32" s="45" t="s">
        <v>98</v>
      </c>
      <c r="F32" s="4" t="str">
        <f>IF(C32=0,"",INDEX(Nimet!$A$2:$D$251,C32,4))</f>
        <v>Olli-Ville Halonen, KuPTS</v>
      </c>
      <c r="G32" s="37" t="s">
        <v>482</v>
      </c>
      <c r="H32" s="25"/>
      <c r="I32" s="41">
        <v>17</v>
      </c>
      <c r="J32" s="25"/>
      <c r="K32" s="3"/>
    </row>
    <row r="33" spans="3:11" ht="14.25" customHeight="1">
      <c r="C33" s="20">
        <v>62</v>
      </c>
      <c r="D33" s="49">
        <v>21</v>
      </c>
      <c r="E33" s="44" t="s">
        <v>105</v>
      </c>
      <c r="F33" s="5" t="str">
        <f>IF(C33=0,"",INDEX(Nimet!$A$2:$D$251,C33,4))</f>
        <v>Timo Terho, MBF</v>
      </c>
      <c r="G33" s="40">
        <v>21</v>
      </c>
      <c r="H33" s="25"/>
      <c r="I33" s="118" t="s">
        <v>497</v>
      </c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117"/>
      <c r="H34" s="42">
        <v>21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>
        <v>24</v>
      </c>
      <c r="H35" s="37" t="s">
        <v>492</v>
      </c>
      <c r="I35" s="25"/>
      <c r="J35" s="25"/>
      <c r="K35" s="3"/>
    </row>
    <row r="36" spans="3:11" ht="14.25" customHeight="1">
      <c r="C36" s="20">
        <v>55</v>
      </c>
      <c r="D36" s="50">
        <v>24</v>
      </c>
      <c r="E36" s="45" t="s">
        <v>100</v>
      </c>
      <c r="F36" s="4" t="str">
        <f>IF(C36=0,"",INDEX(Nimet!$A$2:$D$251,C36,4))</f>
        <v>Mikko Kantola, TuKa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32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501</v>
      </c>
    </row>
    <row r="39" spans="3:10" ht="14.25" customHeight="1">
      <c r="C39" s="20">
        <v>44</v>
      </c>
      <c r="D39" s="49">
        <v>25</v>
      </c>
      <c r="E39" s="44" t="s">
        <v>97</v>
      </c>
      <c r="F39" s="5" t="str">
        <f>IF(C39=0,"",INDEX(Nimet!$A$2:$D$251,C39,4))</f>
        <v>Pekka Ågren, OPT-86</v>
      </c>
      <c r="G39" s="40">
        <v>25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>
        <v>28</v>
      </c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>
        <v>28</v>
      </c>
      <c r="H41" s="118" t="s">
        <v>486</v>
      </c>
      <c r="I41" s="25"/>
      <c r="J41" s="26"/>
    </row>
    <row r="42" spans="3:10" ht="14.25" customHeight="1">
      <c r="C42" s="20">
        <v>50</v>
      </c>
      <c r="D42" s="50">
        <v>28</v>
      </c>
      <c r="E42" s="45" t="s">
        <v>106</v>
      </c>
      <c r="F42" s="4" t="str">
        <f>IF(C42=0,"",INDEX(Nimet!$A$2:$D$251,C42,4))</f>
        <v>Tuomas Perkkiö, OPT-86</v>
      </c>
      <c r="G42" s="37"/>
      <c r="H42" s="25"/>
      <c r="I42" s="42">
        <v>32</v>
      </c>
      <c r="J42" s="26"/>
    </row>
    <row r="43" spans="3:10" ht="14.25" customHeight="1">
      <c r="C43" s="20">
        <v>17</v>
      </c>
      <c r="D43" s="49">
        <v>29</v>
      </c>
      <c r="E43" s="44" t="s">
        <v>99</v>
      </c>
      <c r="F43" s="5" t="str">
        <f>IF(C43=0,"",INDEX(Nimet!$A$2:$D$251,C43,4))</f>
        <v>Jyri Pulkkinen, KuPTS</v>
      </c>
      <c r="G43" s="40">
        <v>30</v>
      </c>
      <c r="H43" s="25"/>
      <c r="I43" s="37" t="s">
        <v>493</v>
      </c>
      <c r="J43" s="26"/>
    </row>
    <row r="44" spans="3:10" ht="14.25" customHeight="1">
      <c r="C44" s="20">
        <v>60</v>
      </c>
      <c r="D44" s="50">
        <v>30</v>
      </c>
      <c r="E44" s="45" t="s">
        <v>104</v>
      </c>
      <c r="F44" s="4" t="str">
        <f>IF(C44=0,"",INDEX(Nimet!$A$2:$D$251,C44,4))</f>
        <v>Timo Aarnio, TuKa</v>
      </c>
      <c r="G44" s="117" t="s">
        <v>481</v>
      </c>
      <c r="H44" s="42">
        <v>32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>
        <v>32</v>
      </c>
      <c r="H45" s="37" t="s">
        <v>487</v>
      </c>
      <c r="I45" s="23"/>
      <c r="J45" s="26"/>
    </row>
    <row r="46" spans="3:10" ht="14.25" customHeight="1">
      <c r="C46" s="20">
        <v>7</v>
      </c>
      <c r="D46" s="50">
        <v>32</v>
      </c>
      <c r="E46" s="45">
        <v>5</v>
      </c>
      <c r="F46" s="4" t="str">
        <f>IF(C46=0,"",INDEX(Nimet!$A$2:$D$251,C46,4))</f>
        <v>Toni Soine, PT-Espoo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5"/>
  <sheetViews>
    <sheetView zoomScale="75" zoomScaleNormal="75" workbookViewId="0" topLeftCell="A1">
      <selection activeCell="D13" sqref="D13"/>
    </sheetView>
  </sheetViews>
  <sheetFormatPr defaultColWidth="9.140625" defaultRowHeight="14.25" customHeight="1" outlineLevelRow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7" width="14.421875" style="1" customWidth="1"/>
    <col min="38" max="38" width="3.28125" style="1" customWidth="1"/>
    <col min="39" max="39" width="14.421875" style="1" customWidth="1"/>
    <col min="40" max="16384" width="9.140625" style="1" customWidth="1"/>
  </cols>
  <sheetData>
    <row r="1" spans="2:20" ht="20.25">
      <c r="B1" s="8" t="s">
        <v>215</v>
      </c>
      <c r="P1" s="19" t="s">
        <v>28</v>
      </c>
      <c r="Q1" s="19"/>
      <c r="R1" s="19"/>
      <c r="S1" s="19"/>
      <c r="T1" s="19"/>
    </row>
    <row r="2" spans="2:23" ht="18">
      <c r="B2" s="10" t="s">
        <v>26</v>
      </c>
      <c r="P2" s="1" t="s">
        <v>3</v>
      </c>
      <c r="U2" s="28" t="s">
        <v>4</v>
      </c>
      <c r="V2" s="28" t="s">
        <v>5</v>
      </c>
      <c r="W2" s="28" t="s">
        <v>6</v>
      </c>
    </row>
    <row r="3" spans="2:23" ht="15" customHeight="1">
      <c r="B3" s="9"/>
      <c r="P3" s="1" t="s">
        <v>7</v>
      </c>
      <c r="U3" s="28" t="s">
        <v>8</v>
      </c>
      <c r="V3" s="28" t="s">
        <v>9</v>
      </c>
      <c r="W3" s="28" t="s">
        <v>10</v>
      </c>
    </row>
    <row r="4" spans="2:23" ht="15" customHeight="1">
      <c r="B4" s="10" t="s">
        <v>214</v>
      </c>
      <c r="P4" s="1" t="s">
        <v>11</v>
      </c>
      <c r="U4" s="28" t="s">
        <v>12</v>
      </c>
      <c r="V4" s="28" t="s">
        <v>13</v>
      </c>
      <c r="W4" s="28" t="s">
        <v>14</v>
      </c>
    </row>
    <row r="5" spans="2:23" ht="15" customHeight="1">
      <c r="B5" s="9"/>
      <c r="P5" s="1" t="s">
        <v>15</v>
      </c>
      <c r="U5" s="28" t="s">
        <v>16</v>
      </c>
      <c r="V5" s="28" t="s">
        <v>17</v>
      </c>
      <c r="W5" s="28" t="s">
        <v>18</v>
      </c>
    </row>
    <row r="6" spans="2:23" ht="15" customHeight="1">
      <c r="B6" s="10" t="s">
        <v>223</v>
      </c>
      <c r="P6" s="1" t="s">
        <v>19</v>
      </c>
      <c r="U6" s="28" t="s">
        <v>20</v>
      </c>
      <c r="V6" s="28" t="s">
        <v>21</v>
      </c>
      <c r="W6" s="28" t="s">
        <v>22</v>
      </c>
    </row>
    <row r="7" ht="15" customHeight="1">
      <c r="B7" s="9"/>
    </row>
    <row r="8" spans="2:4" ht="14.25" customHeight="1">
      <c r="B8" s="95" t="s">
        <v>52</v>
      </c>
      <c r="C8" s="31"/>
      <c r="D8" s="31"/>
    </row>
    <row r="9" spans="2:37" ht="14.25" customHeight="1">
      <c r="B9" s="12"/>
      <c r="C9" s="13"/>
      <c r="D9" s="14"/>
      <c r="E9" s="126">
        <v>1</v>
      </c>
      <c r="F9" s="127"/>
      <c r="G9" s="127"/>
      <c r="H9" s="127"/>
      <c r="I9" s="128"/>
      <c r="J9" s="126">
        <v>2</v>
      </c>
      <c r="K9" s="129"/>
      <c r="L9" s="129"/>
      <c r="M9" s="129"/>
      <c r="N9" s="130"/>
      <c r="O9" s="126">
        <v>3</v>
      </c>
      <c r="P9" s="129"/>
      <c r="Q9" s="129"/>
      <c r="R9" s="129"/>
      <c r="S9" s="130"/>
      <c r="T9" s="126">
        <v>4</v>
      </c>
      <c r="U9" s="129"/>
      <c r="V9" s="129"/>
      <c r="W9" s="129"/>
      <c r="X9" s="130"/>
      <c r="Y9" s="126">
        <v>5</v>
      </c>
      <c r="Z9" s="129"/>
      <c r="AA9" s="129"/>
      <c r="AB9" s="129"/>
      <c r="AC9" s="130"/>
      <c r="AD9" s="126">
        <v>6</v>
      </c>
      <c r="AE9" s="129"/>
      <c r="AF9" s="129"/>
      <c r="AG9" s="129"/>
      <c r="AH9" s="130"/>
      <c r="AI9" s="29" t="s">
        <v>0</v>
      </c>
      <c r="AJ9" s="29" t="s">
        <v>1</v>
      </c>
      <c r="AK9" s="29" t="s">
        <v>2</v>
      </c>
    </row>
    <row r="10" spans="1:37" ht="14.25" customHeight="1">
      <c r="A10" s="20">
        <v>4</v>
      </c>
      <c r="B10" s="30">
        <v>1</v>
      </c>
      <c r="C10" s="36"/>
      <c r="D10" s="14" t="str">
        <f>IF(A10=0,"",INDEX(Nimet!$A$2:$D$251,A10,4))</f>
        <v>Mikhail Kantonistov, PT-Espoo</v>
      </c>
      <c r="E10" s="131"/>
      <c r="F10" s="132"/>
      <c r="G10" s="132"/>
      <c r="H10" s="132"/>
      <c r="I10" s="133"/>
      <c r="J10" s="134" t="str">
        <f>CONCATENATE(AB34,"-",AD34)</f>
        <v>3-0</v>
      </c>
      <c r="K10" s="135"/>
      <c r="L10" s="135"/>
      <c r="M10" s="135"/>
      <c r="N10" s="136"/>
      <c r="O10" s="134" t="str">
        <f>CONCATENATE(AB26,"-",AD26)</f>
        <v>3-1</v>
      </c>
      <c r="P10" s="135"/>
      <c r="Q10" s="135"/>
      <c r="R10" s="135"/>
      <c r="S10" s="136"/>
      <c r="T10" s="134" t="str">
        <f>CONCATENATE(AB22,"-",AD22)</f>
        <v>3-0</v>
      </c>
      <c r="U10" s="135"/>
      <c r="V10" s="135"/>
      <c r="W10" s="135"/>
      <c r="X10" s="136"/>
      <c r="Y10" s="134" t="str">
        <f>CONCATENATE(AB18,"-",AD18)</f>
        <v>3-0</v>
      </c>
      <c r="Z10" s="135"/>
      <c r="AA10" s="135"/>
      <c r="AB10" s="135"/>
      <c r="AC10" s="136"/>
      <c r="AD10" s="134" t="str">
        <f>CONCATENATE(AB30,"-",AD30)</f>
        <v>0-0</v>
      </c>
      <c r="AE10" s="135"/>
      <c r="AF10" s="135"/>
      <c r="AG10" s="135"/>
      <c r="AH10" s="136"/>
      <c r="AI10" s="29" t="str">
        <f>CONCATENATE(AF18+AF22+AF26+AF30+AF34,"-",AH18+AH22+AH26+AH30+AH34)</f>
        <v>4-0</v>
      </c>
      <c r="AJ10" s="29" t="str">
        <f>CONCATENATE(AB18+AB22+AB26+AB30+AB34,"-",AD18+AD22+AD26+AD30+AD34)</f>
        <v>12-1</v>
      </c>
      <c r="AK10" s="70">
        <v>1</v>
      </c>
    </row>
    <row r="11" spans="1:37" ht="14.25" customHeight="1">
      <c r="A11" s="20">
        <v>3</v>
      </c>
      <c r="B11" s="30">
        <v>2</v>
      </c>
      <c r="C11" s="36"/>
      <c r="D11" s="14" t="str">
        <f>IF(A11=0,"",INDEX(Nimet!$A$2:$D$251,A11,4))</f>
        <v>Jan Nyberg, PT-Espoo</v>
      </c>
      <c r="E11" s="134" t="str">
        <f>CONCATENATE(AD34,"-",AB34)</f>
        <v>0-3</v>
      </c>
      <c r="F11" s="135"/>
      <c r="G11" s="135"/>
      <c r="H11" s="135"/>
      <c r="I11" s="136"/>
      <c r="J11" s="131"/>
      <c r="K11" s="132"/>
      <c r="L11" s="132"/>
      <c r="M11" s="132"/>
      <c r="N11" s="133"/>
      <c r="O11" s="134" t="str">
        <f>CONCATENATE(AB31,"-",AD31)</f>
        <v>0-3</v>
      </c>
      <c r="P11" s="135"/>
      <c r="Q11" s="135"/>
      <c r="R11" s="135"/>
      <c r="S11" s="136"/>
      <c r="T11" s="134" t="str">
        <f>CONCATENATE(AB19,"-",AD19)</f>
        <v>3-0</v>
      </c>
      <c r="U11" s="135"/>
      <c r="V11" s="135"/>
      <c r="W11" s="135"/>
      <c r="X11" s="136"/>
      <c r="Y11" s="134" t="str">
        <f>CONCATENATE(AB27,"-",AD27)</f>
        <v>3-0</v>
      </c>
      <c r="Z11" s="135"/>
      <c r="AA11" s="135"/>
      <c r="AB11" s="135"/>
      <c r="AC11" s="136"/>
      <c r="AD11" s="134" t="str">
        <f>CONCATENATE(AB23,"-",AD23)</f>
        <v>0-0</v>
      </c>
      <c r="AE11" s="127"/>
      <c r="AF11" s="127"/>
      <c r="AG11" s="127"/>
      <c r="AH11" s="128"/>
      <c r="AI11" s="11" t="str">
        <f>CONCATENATE(AF19+AF23+AF27+AF31+AH34,"-",AH19+AH23+AH27+AH31+AF34)</f>
        <v>2-2</v>
      </c>
      <c r="AJ11" s="29" t="str">
        <f>CONCATENATE(AB19+AB23+AB27+AB31+AD34,"-",AD19+AD23+AD27+AD31+AB34)</f>
        <v>6-6</v>
      </c>
      <c r="AK11" s="70">
        <v>3</v>
      </c>
    </row>
    <row r="12" spans="1:37" ht="14.25" customHeight="1">
      <c r="A12" s="20">
        <v>30</v>
      </c>
      <c r="B12" s="30">
        <v>3</v>
      </c>
      <c r="C12" s="36"/>
      <c r="D12" s="14" t="str">
        <f>IF(A12=0,"",INDEX(Nimet!$A$2:$D$251,A12,4))</f>
        <v>Joonatan Nieminen, Por-83</v>
      </c>
      <c r="E12" s="134" t="str">
        <f>CONCATENATE(AD26,"-",AB26)</f>
        <v>1-3</v>
      </c>
      <c r="F12" s="135"/>
      <c r="G12" s="135"/>
      <c r="H12" s="135"/>
      <c r="I12" s="136"/>
      <c r="J12" s="134" t="str">
        <f>CONCATENATE(AD31,"-",AB31)</f>
        <v>3-0</v>
      </c>
      <c r="K12" s="135"/>
      <c r="L12" s="135"/>
      <c r="M12" s="135"/>
      <c r="N12" s="136"/>
      <c r="O12" s="131"/>
      <c r="P12" s="132"/>
      <c r="Q12" s="132"/>
      <c r="R12" s="132"/>
      <c r="S12" s="133"/>
      <c r="T12" s="134" t="str">
        <f>CONCATENATE(AB35,"-",AD35)</f>
        <v>3-1</v>
      </c>
      <c r="U12" s="135"/>
      <c r="V12" s="135"/>
      <c r="W12" s="135"/>
      <c r="X12" s="136"/>
      <c r="Y12" s="134" t="str">
        <f>CONCATENATE(AB24,"-",AD24)</f>
        <v>2-3</v>
      </c>
      <c r="Z12" s="135"/>
      <c r="AA12" s="135"/>
      <c r="AB12" s="135"/>
      <c r="AC12" s="136"/>
      <c r="AD12" s="134" t="str">
        <f>CONCATENATE(AB20,"-",AD20)</f>
        <v>0-0</v>
      </c>
      <c r="AE12" s="135"/>
      <c r="AF12" s="135"/>
      <c r="AG12" s="135"/>
      <c r="AH12" s="136"/>
      <c r="AI12" s="29" t="str">
        <f>CONCATENATE(AF20+AF24+AH26+AH31+AF35,"-",AH20+AH24+AF26+AF31+AH35)</f>
        <v>2-2</v>
      </c>
      <c r="AJ12" s="29" t="str">
        <f>CONCATENATE(AB20+AB24+AD26+AD31+AB35,"-",AD20+AD24+AB26+AB31+AD35)</f>
        <v>9-7</v>
      </c>
      <c r="AK12" s="70">
        <v>2</v>
      </c>
    </row>
    <row r="13" spans="1:37" ht="14.25" customHeight="1">
      <c r="A13" s="20">
        <v>74</v>
      </c>
      <c r="B13" s="30">
        <v>4</v>
      </c>
      <c r="C13" s="36"/>
      <c r="D13" s="14" t="str">
        <f>IF(A13=0,"",INDEX(Nimet!$A$2:$D$251,A13,4))</f>
        <v>Pihla Eriksson, MBF</v>
      </c>
      <c r="E13" s="134" t="str">
        <f>CONCATENATE(AD22,"-",AB22)</f>
        <v>0-3</v>
      </c>
      <c r="F13" s="135"/>
      <c r="G13" s="135"/>
      <c r="H13" s="135"/>
      <c r="I13" s="136"/>
      <c r="J13" s="134" t="str">
        <f>CONCATENATE(AD19,"-",AB19)</f>
        <v>0-3</v>
      </c>
      <c r="K13" s="135"/>
      <c r="L13" s="135"/>
      <c r="M13" s="135"/>
      <c r="N13" s="136"/>
      <c r="O13" s="134" t="str">
        <f>CONCATENATE(AD35,"-",AB35)</f>
        <v>1-3</v>
      </c>
      <c r="P13" s="135"/>
      <c r="Q13" s="135"/>
      <c r="R13" s="135"/>
      <c r="S13" s="136"/>
      <c r="T13" s="131"/>
      <c r="U13" s="132"/>
      <c r="V13" s="132"/>
      <c r="W13" s="132"/>
      <c r="X13" s="133"/>
      <c r="Y13" s="134" t="str">
        <f>CONCATENATE(AB32,"-",AD32)</f>
        <v>0-3</v>
      </c>
      <c r="Z13" s="135"/>
      <c r="AA13" s="135"/>
      <c r="AB13" s="135"/>
      <c r="AC13" s="136"/>
      <c r="AD13" s="134" t="str">
        <f>CONCATENATE(AB28,"-",AD28)</f>
        <v>0-0</v>
      </c>
      <c r="AE13" s="135"/>
      <c r="AF13" s="135"/>
      <c r="AG13" s="135"/>
      <c r="AH13" s="136"/>
      <c r="AI13" s="29" t="str">
        <f>CONCATENATE(AH19+AH22+AF28+AF32+AH35,"-",AF19+AF22+AH28+AH32+AF35)</f>
        <v>0-4</v>
      </c>
      <c r="AJ13" s="29" t="str">
        <f>CONCATENATE(AD19+AD22+AB28+AB32+AD35,"-",AB19+AB22+AD28+AD32+AB35)</f>
        <v>1-12</v>
      </c>
      <c r="AK13" s="70">
        <v>5</v>
      </c>
    </row>
    <row r="14" spans="1:37" ht="14.25" customHeight="1">
      <c r="A14" s="20">
        <v>101</v>
      </c>
      <c r="B14" s="30">
        <v>5</v>
      </c>
      <c r="C14" s="36"/>
      <c r="D14" s="14" t="str">
        <f>IF(A14=0,"",INDEX(Nimet!$A$2:$D$251,A14,4))</f>
        <v>Katri Lepiku, Nomme SK</v>
      </c>
      <c r="E14" s="134" t="str">
        <f>CONCATENATE(AD18,"-",AB18)</f>
        <v>0-3</v>
      </c>
      <c r="F14" s="135"/>
      <c r="G14" s="135"/>
      <c r="H14" s="135"/>
      <c r="I14" s="136"/>
      <c r="J14" s="134" t="str">
        <f>CONCATENATE(AD27,"-",AB27)</f>
        <v>0-3</v>
      </c>
      <c r="K14" s="135"/>
      <c r="L14" s="135"/>
      <c r="M14" s="135"/>
      <c r="N14" s="136"/>
      <c r="O14" s="134" t="str">
        <f>CONCATENATE(AD24,"-",AB24)</f>
        <v>3-2</v>
      </c>
      <c r="P14" s="135"/>
      <c r="Q14" s="135"/>
      <c r="R14" s="135"/>
      <c r="S14" s="136"/>
      <c r="T14" s="134" t="str">
        <f>CONCATENATE(AD32,"-",AB32)</f>
        <v>3-0</v>
      </c>
      <c r="U14" s="135"/>
      <c r="V14" s="135"/>
      <c r="W14" s="135"/>
      <c r="X14" s="136"/>
      <c r="Y14" s="131"/>
      <c r="Z14" s="132"/>
      <c r="AA14" s="132"/>
      <c r="AB14" s="132"/>
      <c r="AC14" s="133"/>
      <c r="AD14" s="134" t="str">
        <f>CONCATENATE(AB36,"-",AD36)</f>
        <v>0-0</v>
      </c>
      <c r="AE14" s="135"/>
      <c r="AF14" s="135"/>
      <c r="AG14" s="135"/>
      <c r="AH14" s="136"/>
      <c r="AI14" s="29" t="str">
        <f>CONCATENATE(AH18+AH24+AH27+AH32+AF36,"-",AF18+AF24+AF27+AF32+AH36)</f>
        <v>2-2</v>
      </c>
      <c r="AJ14" s="29" t="str">
        <f>CONCATENATE(AD18+AD24+AD27+AD32+AB36,"-",AB18+AB24+AB27+AB32+AD36)</f>
        <v>6-8</v>
      </c>
      <c r="AK14" s="70">
        <v>4</v>
      </c>
    </row>
    <row r="15" spans="1:37" ht="14.25" customHeight="1">
      <c r="A15" s="20"/>
      <c r="B15" s="30">
        <v>6</v>
      </c>
      <c r="C15" s="36"/>
      <c r="D15" s="14">
        <f>IF(A15=0,"",INDEX(Nimet!$A$2:$D$251,A15,4))</f>
      </c>
      <c r="E15" s="134" t="str">
        <f>CONCATENATE(AD30,"-",AB30)</f>
        <v>0-0</v>
      </c>
      <c r="F15" s="135"/>
      <c r="G15" s="135"/>
      <c r="H15" s="135"/>
      <c r="I15" s="136"/>
      <c r="J15" s="134" t="str">
        <f>CONCATENATE(AD23,"-",AB23)</f>
        <v>0-0</v>
      </c>
      <c r="K15" s="135"/>
      <c r="L15" s="135"/>
      <c r="M15" s="135"/>
      <c r="N15" s="136"/>
      <c r="O15" s="134" t="str">
        <f>CONCATENATE(AD20,"-",AB20)</f>
        <v>0-0</v>
      </c>
      <c r="P15" s="135"/>
      <c r="Q15" s="135"/>
      <c r="R15" s="135"/>
      <c r="S15" s="136"/>
      <c r="T15" s="134" t="str">
        <f>CONCATENATE(AD28,"-",AB28)</f>
        <v>0-0</v>
      </c>
      <c r="U15" s="135"/>
      <c r="V15" s="135"/>
      <c r="W15" s="135"/>
      <c r="X15" s="136"/>
      <c r="Y15" s="134" t="str">
        <f>CONCATENATE(AD36,"-",AB36)</f>
        <v>0-0</v>
      </c>
      <c r="Z15" s="135"/>
      <c r="AA15" s="135"/>
      <c r="AB15" s="135"/>
      <c r="AC15" s="136"/>
      <c r="AD15" s="131"/>
      <c r="AE15" s="132"/>
      <c r="AF15" s="132"/>
      <c r="AG15" s="132"/>
      <c r="AH15" s="133"/>
      <c r="AI15" s="29" t="str">
        <f>CONCATENATE(AH20+AH23+AH28+AH30+AH36,"-",AF20+AF23+AF28+AF30+AF36)</f>
        <v>0-0</v>
      </c>
      <c r="AJ15" s="29" t="str">
        <f>CONCATENATE(AD20+AD23+AD28+AD30+AD36,"-",AB20+AB23+AB28+AB30+AB36)</f>
        <v>0-0</v>
      </c>
      <c r="AK15" s="70"/>
    </row>
    <row r="16" spans="1:38" ht="14.25" customHeight="1">
      <c r="A16" s="16"/>
      <c r="B16" s="3"/>
      <c r="C16" s="3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1"/>
      <c r="AJ16" s="97"/>
      <c r="AK16" s="97"/>
      <c r="AL16" s="6"/>
    </row>
    <row r="17" spans="2:37" ht="14.25" customHeight="1" outlineLevel="1">
      <c r="B17" s="19" t="s">
        <v>28</v>
      </c>
      <c r="D17" s="80"/>
      <c r="E17" s="80"/>
      <c r="F17" s="80"/>
      <c r="G17" s="98"/>
      <c r="H17" s="99">
        <v>1</v>
      </c>
      <c r="I17" s="100"/>
      <c r="J17" s="101"/>
      <c r="K17" s="102"/>
      <c r="L17" s="103">
        <v>2</v>
      </c>
      <c r="M17" s="104"/>
      <c r="N17" s="101"/>
      <c r="O17" s="102"/>
      <c r="P17" s="103">
        <v>3</v>
      </c>
      <c r="Q17" s="105"/>
      <c r="R17" s="80"/>
      <c r="S17" s="106"/>
      <c r="T17" s="107">
        <v>4</v>
      </c>
      <c r="U17" s="105"/>
      <c r="V17" s="80"/>
      <c r="W17" s="106"/>
      <c r="X17" s="107">
        <v>5</v>
      </c>
      <c r="Y17" s="105"/>
      <c r="Z17" s="96"/>
      <c r="AA17" s="96"/>
      <c r="AB17" s="106"/>
      <c r="AC17" s="108" t="s">
        <v>34</v>
      </c>
      <c r="AD17" s="105"/>
      <c r="AE17" s="101"/>
      <c r="AF17" s="102"/>
      <c r="AG17" s="109" t="s">
        <v>35</v>
      </c>
      <c r="AH17" s="110"/>
      <c r="AI17" s="80"/>
      <c r="AJ17" s="80"/>
      <c r="AK17" s="111"/>
    </row>
    <row r="18" spans="1:40" ht="14.25" customHeight="1" outlineLevel="1">
      <c r="A18" s="15" t="s">
        <v>4</v>
      </c>
      <c r="B18" s="1" t="str">
        <f>CONCATENATE(D10,"  -  ",D14)</f>
        <v>Mikhail Kantonistov, PT-Espoo  -  Katri Lepiku, Nomme SK</v>
      </c>
      <c r="D18" s="80"/>
      <c r="E18" s="80"/>
      <c r="F18" s="80"/>
      <c r="G18" s="93">
        <v>11</v>
      </c>
      <c r="H18" s="81" t="s">
        <v>27</v>
      </c>
      <c r="I18" s="94">
        <v>4</v>
      </c>
      <c r="J18" s="72"/>
      <c r="K18" s="65">
        <v>11</v>
      </c>
      <c r="L18" s="71" t="s">
        <v>27</v>
      </c>
      <c r="M18" s="66">
        <v>3</v>
      </c>
      <c r="N18" s="72"/>
      <c r="O18" s="65">
        <v>11</v>
      </c>
      <c r="P18" s="71" t="s">
        <v>27</v>
      </c>
      <c r="Q18" s="66">
        <v>2</v>
      </c>
      <c r="R18" s="73"/>
      <c r="S18" s="65"/>
      <c r="T18" s="71" t="s">
        <v>27</v>
      </c>
      <c r="U18" s="66"/>
      <c r="V18" s="73"/>
      <c r="W18" s="65"/>
      <c r="X18" s="71" t="s">
        <v>27</v>
      </c>
      <c r="Y18" s="66"/>
      <c r="Z18" s="72"/>
      <c r="AA18" s="72"/>
      <c r="AB18" s="74">
        <f>IF($G18-$I18&gt;0,1,0)+IF($K18-$M18&gt;0,1,0)+IF($O18-$Q18&gt;0,1,0)+IF($S18-$U18&gt;0,1,0)+IF($W18-$Y18&gt;0,1,0)</f>
        <v>3</v>
      </c>
      <c r="AC18" s="75" t="s">
        <v>27</v>
      </c>
      <c r="AD18" s="76">
        <f>IF($G18-$I18&lt;0,1,0)+IF($K18-$M18&lt;0,1,0)+IF($O18-$Q18&lt;0,1,0)+IF($S18-$U18&lt;0,1,0)+IF($W18-$Y18&lt;0,1,0)</f>
        <v>0</v>
      </c>
      <c r="AE18" s="77"/>
      <c r="AF18" s="78">
        <f>IF($AB18-$AD18&gt;0,1,0)</f>
        <v>1</v>
      </c>
      <c r="AG18" s="67" t="s">
        <v>27</v>
      </c>
      <c r="AH18" s="79">
        <f>IF($AB18-$AD18&lt;0,1,0)</f>
        <v>0</v>
      </c>
      <c r="AI18" s="80"/>
      <c r="AJ18" s="80"/>
      <c r="AK18" s="80"/>
      <c r="AM18" s="7"/>
      <c r="AN18" s="18"/>
    </row>
    <row r="19" spans="1:40" ht="14.25" customHeight="1" outlineLevel="1">
      <c r="A19" s="15" t="s">
        <v>5</v>
      </c>
      <c r="B19" s="1" t="str">
        <f>CONCATENATE(D11,"  -  ",D13)</f>
        <v>Jan Nyberg, PT-Espoo  -  Pihla Eriksson, MBF</v>
      </c>
      <c r="D19" s="80"/>
      <c r="E19" s="80"/>
      <c r="F19" s="80"/>
      <c r="G19" s="93">
        <v>11</v>
      </c>
      <c r="H19" s="81" t="s">
        <v>27</v>
      </c>
      <c r="I19" s="94">
        <v>6</v>
      </c>
      <c r="J19" s="72"/>
      <c r="K19" s="65">
        <v>11</v>
      </c>
      <c r="L19" s="71" t="s">
        <v>27</v>
      </c>
      <c r="M19" s="66">
        <v>2</v>
      </c>
      <c r="N19" s="72"/>
      <c r="O19" s="65">
        <v>11</v>
      </c>
      <c r="P19" s="71" t="s">
        <v>27</v>
      </c>
      <c r="Q19" s="66">
        <v>7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 outlineLevel="1">
      <c r="A20" s="15" t="s">
        <v>6</v>
      </c>
      <c r="B20" s="1" t="str">
        <f>CONCATENATE(D12,"  -  ",D15)</f>
        <v>Joonatan Nieminen, Por-83  -  </v>
      </c>
      <c r="D20" s="80"/>
      <c r="E20" s="80"/>
      <c r="F20" s="80"/>
      <c r="G20" s="93"/>
      <c r="H20" s="81" t="s">
        <v>27</v>
      </c>
      <c r="I20" s="94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 outlineLevel="1">
      <c r="A21" s="15"/>
      <c r="D21" s="80"/>
      <c r="E21" s="80"/>
      <c r="F21" s="80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 outlineLevel="1">
      <c r="A22" s="15" t="s">
        <v>8</v>
      </c>
      <c r="B22" s="1" t="str">
        <f>CONCATENATE(D10,"  -  ",D13)</f>
        <v>Mikhail Kantonistov, PT-Espoo  -  Pihla Eriksson, MBF</v>
      </c>
      <c r="D22" s="80"/>
      <c r="E22" s="80"/>
      <c r="F22" s="80"/>
      <c r="G22" s="65">
        <v>11</v>
      </c>
      <c r="H22" s="71" t="s">
        <v>27</v>
      </c>
      <c r="I22" s="66">
        <v>3</v>
      </c>
      <c r="J22" s="72"/>
      <c r="K22" s="65">
        <v>11</v>
      </c>
      <c r="L22" s="71" t="s">
        <v>27</v>
      </c>
      <c r="M22" s="66">
        <v>5</v>
      </c>
      <c r="N22" s="72"/>
      <c r="O22" s="65">
        <v>11</v>
      </c>
      <c r="P22" s="71" t="s">
        <v>27</v>
      </c>
      <c r="Q22" s="66">
        <v>0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 outlineLevel="1">
      <c r="A23" s="15" t="s">
        <v>9</v>
      </c>
      <c r="B23" s="1" t="str">
        <f>CONCATENATE(D11,"  -  ",D15)</f>
        <v>Jan Nyberg, PT-Espoo  -  </v>
      </c>
      <c r="D23" s="80"/>
      <c r="E23" s="80"/>
      <c r="F23" s="80"/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74">
        <f>IF($G23-$I23&gt;0,1,0)+IF($K23-$M23&gt;0,1,0)+IF($O23-$Q23&gt;0,1,0)+IF($S23-$U23&gt;0,1,0)+IF($W23-$Y23&gt;0,1,0)</f>
        <v>0</v>
      </c>
      <c r="AC23" s="75" t="s">
        <v>27</v>
      </c>
      <c r="AD23" s="76">
        <f>IF($G23-$I23&lt;0,1,0)+IF($K23-$M23&lt;0,1,0)+IF($O23-$Q23&lt;0,1,0)+IF($S23-$U23&lt;0,1,0)+IF($W23-$Y23&lt;0,1,0)</f>
        <v>0</v>
      </c>
      <c r="AE23" s="77"/>
      <c r="AF23" s="78">
        <f>IF($AB23-$AD23&gt;0,1,0)</f>
        <v>0</v>
      </c>
      <c r="AG23" s="67" t="s">
        <v>27</v>
      </c>
      <c r="AH23" s="79">
        <f>IF($AB23-$AD23&lt;0,1,0)</f>
        <v>0</v>
      </c>
      <c r="AI23" s="80"/>
      <c r="AJ23" s="80"/>
      <c r="AK23" s="80"/>
      <c r="AM23" s="7"/>
      <c r="AN23" s="18"/>
    </row>
    <row r="24" spans="1:40" ht="14.25" customHeight="1" outlineLevel="1">
      <c r="A24" s="15" t="s">
        <v>10</v>
      </c>
      <c r="B24" s="1" t="str">
        <f>CONCATENATE(D12,"  -  ",D14)</f>
        <v>Joonatan Nieminen, Por-83  -  Katri Lepiku, Nomme SK</v>
      </c>
      <c r="D24" s="80"/>
      <c r="E24" s="80"/>
      <c r="F24" s="80"/>
      <c r="G24" s="65">
        <v>9</v>
      </c>
      <c r="H24" s="71" t="s">
        <v>27</v>
      </c>
      <c r="I24" s="66">
        <v>11</v>
      </c>
      <c r="J24" s="72"/>
      <c r="K24" s="65">
        <v>11</v>
      </c>
      <c r="L24" s="71" t="s">
        <v>27</v>
      </c>
      <c r="M24" s="66">
        <v>7</v>
      </c>
      <c r="N24" s="72"/>
      <c r="O24" s="65">
        <v>11</v>
      </c>
      <c r="P24" s="71" t="s">
        <v>27</v>
      </c>
      <c r="Q24" s="66">
        <v>9</v>
      </c>
      <c r="R24" s="73"/>
      <c r="S24" s="65">
        <v>6</v>
      </c>
      <c r="T24" s="71" t="s">
        <v>27</v>
      </c>
      <c r="U24" s="66">
        <v>11</v>
      </c>
      <c r="V24" s="73"/>
      <c r="W24" s="65">
        <v>6</v>
      </c>
      <c r="X24" s="71" t="s">
        <v>27</v>
      </c>
      <c r="Y24" s="66">
        <v>11</v>
      </c>
      <c r="Z24" s="72"/>
      <c r="AA24" s="72"/>
      <c r="AB24" s="74">
        <f>IF($G24-$I24&gt;0,1,0)+IF($K24-$M24&gt;0,1,0)+IF($O24-$Q24&gt;0,1,0)+IF($S24-$U24&gt;0,1,0)+IF($W24-$Y24&gt;0,1,0)</f>
        <v>2</v>
      </c>
      <c r="AC24" s="75" t="s">
        <v>27</v>
      </c>
      <c r="AD24" s="76">
        <f>IF($G24-$I24&lt;0,1,0)+IF($K24-$M24&lt;0,1,0)+IF($O24-$Q24&lt;0,1,0)+IF($S24-$U24&lt;0,1,0)+IF($W24-$Y24&lt;0,1,0)</f>
        <v>3</v>
      </c>
      <c r="AE24" s="77"/>
      <c r="AF24" s="78">
        <f>IF($AB24-$AD24&gt;0,1,0)</f>
        <v>0</v>
      </c>
      <c r="AG24" s="67" t="s">
        <v>27</v>
      </c>
      <c r="AH24" s="79">
        <f>IF($AB24-$AD24&lt;0,1,0)</f>
        <v>1</v>
      </c>
      <c r="AI24" s="80"/>
      <c r="AJ24" s="80"/>
      <c r="AK24" s="80"/>
      <c r="AM24" s="7"/>
      <c r="AN24" s="18"/>
    </row>
    <row r="25" spans="1:40" ht="14.25" customHeight="1" outlineLevel="1">
      <c r="A25" s="15"/>
      <c r="D25" s="80"/>
      <c r="E25" s="80"/>
      <c r="F25" s="80"/>
      <c r="G25" s="82"/>
      <c r="H25" s="83"/>
      <c r="I25" s="84"/>
      <c r="J25" s="72"/>
      <c r="K25" s="82"/>
      <c r="L25" s="83"/>
      <c r="M25" s="84"/>
      <c r="N25" s="72"/>
      <c r="O25" s="82"/>
      <c r="P25" s="83"/>
      <c r="Q25" s="84"/>
      <c r="R25" s="73"/>
      <c r="S25" s="82"/>
      <c r="T25" s="83"/>
      <c r="U25" s="84"/>
      <c r="V25" s="73"/>
      <c r="W25" s="82"/>
      <c r="X25" s="83"/>
      <c r="Y25" s="84"/>
      <c r="Z25" s="72"/>
      <c r="AA25" s="72"/>
      <c r="AB25" s="74"/>
      <c r="AC25" s="75"/>
      <c r="AD25" s="76"/>
      <c r="AE25" s="77"/>
      <c r="AF25" s="78"/>
      <c r="AG25" s="68"/>
      <c r="AH25" s="79"/>
      <c r="AI25" s="80"/>
      <c r="AJ25" s="80"/>
      <c r="AK25" s="80"/>
      <c r="AN25" s="18"/>
    </row>
    <row r="26" spans="1:40" ht="14.25" customHeight="1" outlineLevel="1">
      <c r="A26" s="15" t="s">
        <v>12</v>
      </c>
      <c r="B26" s="1" t="str">
        <f>CONCATENATE(D10,"  -  ",D12)</f>
        <v>Mikhail Kantonistov, PT-Espoo  -  Joonatan Nieminen, Por-83</v>
      </c>
      <c r="D26" s="80"/>
      <c r="E26" s="80"/>
      <c r="F26" s="80"/>
      <c r="G26" s="65">
        <v>11</v>
      </c>
      <c r="H26" s="71" t="s">
        <v>27</v>
      </c>
      <c r="I26" s="66">
        <v>6</v>
      </c>
      <c r="J26" s="72"/>
      <c r="K26" s="65">
        <v>11</v>
      </c>
      <c r="L26" s="71" t="s">
        <v>27</v>
      </c>
      <c r="M26" s="66">
        <v>5</v>
      </c>
      <c r="N26" s="72"/>
      <c r="O26" s="65">
        <v>9</v>
      </c>
      <c r="P26" s="71" t="s">
        <v>27</v>
      </c>
      <c r="Q26" s="66">
        <v>11</v>
      </c>
      <c r="R26" s="73"/>
      <c r="S26" s="65">
        <v>11</v>
      </c>
      <c r="T26" s="71" t="s">
        <v>27</v>
      </c>
      <c r="U26" s="66">
        <v>6</v>
      </c>
      <c r="V26" s="73"/>
      <c r="W26" s="65"/>
      <c r="X26" s="71" t="s">
        <v>27</v>
      </c>
      <c r="Y26" s="66"/>
      <c r="Z26" s="72"/>
      <c r="AA26" s="72"/>
      <c r="AB26" s="74">
        <f>IF($G26-$I26&gt;0,1,0)+IF($K26-$M26&gt;0,1,0)+IF($O26-$Q26&gt;0,1,0)+IF($S26-$U26&gt;0,1,0)+IF($W26-$Y26&gt;0,1,0)</f>
        <v>3</v>
      </c>
      <c r="AC26" s="75" t="s">
        <v>27</v>
      </c>
      <c r="AD26" s="76">
        <f>IF($G26-$I26&lt;0,1,0)+IF($K26-$M26&lt;0,1,0)+IF($O26-$Q26&lt;0,1,0)+IF($S26-$U26&lt;0,1,0)+IF($W26-$Y26&lt;0,1,0)</f>
        <v>1</v>
      </c>
      <c r="AE26" s="77"/>
      <c r="AF26" s="78">
        <f>IF($AB26-$AD26&gt;0,1,0)</f>
        <v>1</v>
      </c>
      <c r="AG26" s="67" t="s">
        <v>27</v>
      </c>
      <c r="AH26" s="79">
        <f>IF($AB26-$AD26&lt;0,1,0)</f>
        <v>0</v>
      </c>
      <c r="AI26" s="80"/>
      <c r="AJ26" s="80"/>
      <c r="AK26" s="80"/>
      <c r="AM26" s="7"/>
      <c r="AN26" s="18"/>
    </row>
    <row r="27" spans="1:40" ht="14.25" customHeight="1" outlineLevel="1">
      <c r="A27" s="15" t="s">
        <v>13</v>
      </c>
      <c r="B27" s="1" t="str">
        <f>CONCATENATE(D11,"  -  ",D14)</f>
        <v>Jan Nyberg, PT-Espoo  -  Katri Lepiku, Nomme SK</v>
      </c>
      <c r="D27" s="80"/>
      <c r="E27" s="80"/>
      <c r="F27" s="80"/>
      <c r="G27" s="65">
        <v>11</v>
      </c>
      <c r="H27" s="71" t="s">
        <v>27</v>
      </c>
      <c r="I27" s="66">
        <v>3</v>
      </c>
      <c r="J27" s="72"/>
      <c r="K27" s="65">
        <v>11</v>
      </c>
      <c r="L27" s="71" t="s">
        <v>27</v>
      </c>
      <c r="M27" s="66">
        <v>5</v>
      </c>
      <c r="N27" s="72"/>
      <c r="O27" s="65">
        <v>11</v>
      </c>
      <c r="P27" s="71" t="s">
        <v>27</v>
      </c>
      <c r="Q27" s="66">
        <v>8</v>
      </c>
      <c r="R27" s="73"/>
      <c r="S27" s="65"/>
      <c r="T27" s="71" t="s">
        <v>27</v>
      </c>
      <c r="U27" s="66"/>
      <c r="V27" s="73"/>
      <c r="W27" s="65"/>
      <c r="X27" s="71" t="s">
        <v>27</v>
      </c>
      <c r="Y27" s="66"/>
      <c r="Z27" s="72"/>
      <c r="AA27" s="72"/>
      <c r="AB27" s="74">
        <f>IF($G27-$I27&gt;0,1,0)+IF($K27-$M27&gt;0,1,0)+IF($O27-$Q27&gt;0,1,0)+IF($S27-$U27&gt;0,1,0)+IF($W27-$Y27&gt;0,1,0)</f>
        <v>3</v>
      </c>
      <c r="AC27" s="75" t="s">
        <v>27</v>
      </c>
      <c r="AD27" s="76">
        <f>IF($G27-$I27&lt;0,1,0)+IF($K27-$M27&lt;0,1,0)+IF($O27-$Q27&lt;0,1,0)+IF($S27-$U27&lt;0,1,0)+IF($W27-$Y27&lt;0,1,0)</f>
        <v>0</v>
      </c>
      <c r="AE27" s="77"/>
      <c r="AF27" s="78">
        <f>IF($AB27-$AD27&gt;0,1,0)</f>
        <v>1</v>
      </c>
      <c r="AG27" s="67" t="s">
        <v>27</v>
      </c>
      <c r="AH27" s="79">
        <f>IF($AB27-$AD27&lt;0,1,0)</f>
        <v>0</v>
      </c>
      <c r="AI27" s="80"/>
      <c r="AJ27" s="80"/>
      <c r="AK27" s="80"/>
      <c r="AM27" s="7"/>
      <c r="AN27" s="18"/>
    </row>
    <row r="28" spans="1:40" ht="14.25" customHeight="1" outlineLevel="1">
      <c r="A28" s="15" t="s">
        <v>14</v>
      </c>
      <c r="B28" s="1" t="str">
        <f>CONCATENATE(D13,"  -  ",D15)</f>
        <v>Pihla Eriksson, MBF  -  </v>
      </c>
      <c r="D28" s="80"/>
      <c r="E28" s="80"/>
      <c r="F28" s="80"/>
      <c r="G28" s="65"/>
      <c r="H28" s="71" t="s">
        <v>27</v>
      </c>
      <c r="I28" s="66"/>
      <c r="J28" s="72"/>
      <c r="K28" s="65"/>
      <c r="L28" s="71" t="s">
        <v>27</v>
      </c>
      <c r="M28" s="66"/>
      <c r="N28" s="72"/>
      <c r="O28" s="65"/>
      <c r="P28" s="71" t="s">
        <v>27</v>
      </c>
      <c r="Q28" s="66"/>
      <c r="R28" s="73"/>
      <c r="S28" s="65"/>
      <c r="T28" s="71" t="s">
        <v>27</v>
      </c>
      <c r="U28" s="66"/>
      <c r="V28" s="73"/>
      <c r="W28" s="65"/>
      <c r="X28" s="71" t="s">
        <v>27</v>
      </c>
      <c r="Y28" s="66"/>
      <c r="Z28" s="72"/>
      <c r="AA28" s="72"/>
      <c r="AB28" s="74">
        <f>IF($G28-$I28&gt;0,1,0)+IF($K28-$M28&gt;0,1,0)+IF($O28-$Q28&gt;0,1,0)+IF($S28-$U28&gt;0,1,0)+IF($W28-$Y28&gt;0,1,0)</f>
        <v>0</v>
      </c>
      <c r="AC28" s="75" t="s">
        <v>27</v>
      </c>
      <c r="AD28" s="76">
        <f>IF($G28-$I28&lt;0,1,0)+IF($K28-$M28&lt;0,1,0)+IF($O28-$Q28&lt;0,1,0)+IF($S28-$U28&lt;0,1,0)+IF($W28-$Y28&lt;0,1,0)</f>
        <v>0</v>
      </c>
      <c r="AE28" s="77"/>
      <c r="AF28" s="78">
        <f>IF($AB28-$AD28&gt;0,1,0)</f>
        <v>0</v>
      </c>
      <c r="AG28" s="67" t="s">
        <v>27</v>
      </c>
      <c r="AH28" s="79">
        <f>IF($AB28-$AD28&lt;0,1,0)</f>
        <v>0</v>
      </c>
      <c r="AI28" s="80"/>
      <c r="AJ28" s="80"/>
      <c r="AK28" s="80"/>
      <c r="AM28" s="7"/>
      <c r="AN28" s="18"/>
    </row>
    <row r="29" spans="1:40" ht="14.25" customHeight="1" outlineLevel="1">
      <c r="A29" s="15"/>
      <c r="D29" s="80"/>
      <c r="E29" s="80"/>
      <c r="F29" s="80"/>
      <c r="G29" s="82"/>
      <c r="H29" s="83"/>
      <c r="I29" s="84"/>
      <c r="J29" s="72"/>
      <c r="K29" s="82"/>
      <c r="L29" s="83"/>
      <c r="M29" s="84"/>
      <c r="N29" s="72"/>
      <c r="O29" s="82"/>
      <c r="P29" s="83"/>
      <c r="Q29" s="84"/>
      <c r="R29" s="73"/>
      <c r="S29" s="82"/>
      <c r="T29" s="83"/>
      <c r="U29" s="84"/>
      <c r="V29" s="73"/>
      <c r="W29" s="82"/>
      <c r="X29" s="83"/>
      <c r="Y29" s="84"/>
      <c r="Z29" s="72"/>
      <c r="AA29" s="72"/>
      <c r="AB29" s="74"/>
      <c r="AC29" s="75"/>
      <c r="AD29" s="76"/>
      <c r="AE29" s="77"/>
      <c r="AF29" s="78"/>
      <c r="AG29" s="68"/>
      <c r="AH29" s="79"/>
      <c r="AI29" s="80"/>
      <c r="AJ29" s="80"/>
      <c r="AK29" s="80"/>
      <c r="AN29" s="18"/>
    </row>
    <row r="30" spans="1:40" ht="14.25" customHeight="1" outlineLevel="1">
      <c r="A30" s="15" t="s">
        <v>16</v>
      </c>
      <c r="B30" s="1" t="str">
        <f>CONCATENATE(D10,"  -  ",D15)</f>
        <v>Mikhail Kantonistov, PT-Espoo  -  </v>
      </c>
      <c r="D30" s="80"/>
      <c r="E30" s="80"/>
      <c r="F30" s="80"/>
      <c r="G30" s="65"/>
      <c r="H30" s="71" t="s">
        <v>27</v>
      </c>
      <c r="I30" s="66"/>
      <c r="J30" s="72"/>
      <c r="K30" s="65"/>
      <c r="L30" s="71" t="s">
        <v>27</v>
      </c>
      <c r="M30" s="66"/>
      <c r="N30" s="72"/>
      <c r="O30" s="65"/>
      <c r="P30" s="71" t="s">
        <v>27</v>
      </c>
      <c r="Q30" s="66"/>
      <c r="R30" s="73"/>
      <c r="S30" s="65"/>
      <c r="T30" s="71" t="s">
        <v>27</v>
      </c>
      <c r="U30" s="66"/>
      <c r="V30" s="73"/>
      <c r="W30" s="65"/>
      <c r="X30" s="71" t="s">
        <v>27</v>
      </c>
      <c r="Y30" s="66"/>
      <c r="Z30" s="72"/>
      <c r="AA30" s="72"/>
      <c r="AB30" s="74">
        <f>IF($G30-$I30&gt;0,1,0)+IF($K30-$M30&gt;0,1,0)+IF($O30-$Q30&gt;0,1,0)+IF($S30-$U30&gt;0,1,0)+IF($W30-$Y30&gt;0,1,0)</f>
        <v>0</v>
      </c>
      <c r="AC30" s="75" t="s">
        <v>27</v>
      </c>
      <c r="AD30" s="76">
        <f>IF($G30-$I30&lt;0,1,0)+IF($K30-$M30&lt;0,1,0)+IF($O30-$Q30&lt;0,1,0)+IF($S30-$U30&lt;0,1,0)+IF($W30-$Y30&lt;0,1,0)</f>
        <v>0</v>
      </c>
      <c r="AE30" s="77"/>
      <c r="AF30" s="78">
        <f>IF($AB30-$AD30&gt;0,1,0)</f>
        <v>0</v>
      </c>
      <c r="AG30" s="67" t="s">
        <v>27</v>
      </c>
      <c r="AH30" s="79">
        <f>IF($AB30-$AD30&lt;0,1,0)</f>
        <v>0</v>
      </c>
      <c r="AI30" s="80"/>
      <c r="AJ30" s="80"/>
      <c r="AK30" s="80"/>
      <c r="AM30" s="7"/>
      <c r="AN30" s="18"/>
    </row>
    <row r="31" spans="1:40" ht="14.25" customHeight="1" outlineLevel="1">
      <c r="A31" s="15" t="s">
        <v>17</v>
      </c>
      <c r="B31" s="1" t="str">
        <f>CONCATENATE(D11,"  -  ",D12)</f>
        <v>Jan Nyberg, PT-Espoo  -  Joonatan Nieminen, Por-83</v>
      </c>
      <c r="D31" s="80"/>
      <c r="E31" s="80"/>
      <c r="F31" s="80"/>
      <c r="G31" s="65">
        <v>7</v>
      </c>
      <c r="H31" s="71" t="s">
        <v>27</v>
      </c>
      <c r="I31" s="66">
        <v>11</v>
      </c>
      <c r="J31" s="72"/>
      <c r="K31" s="65">
        <v>9</v>
      </c>
      <c r="L31" s="71" t="s">
        <v>27</v>
      </c>
      <c r="M31" s="66">
        <v>11</v>
      </c>
      <c r="N31" s="72"/>
      <c r="O31" s="65">
        <v>9</v>
      </c>
      <c r="P31" s="71" t="s">
        <v>27</v>
      </c>
      <c r="Q31" s="66">
        <v>11</v>
      </c>
      <c r="R31" s="73"/>
      <c r="S31" s="65"/>
      <c r="T31" s="71" t="s">
        <v>27</v>
      </c>
      <c r="U31" s="66"/>
      <c r="V31" s="73"/>
      <c r="W31" s="65"/>
      <c r="X31" s="71" t="s">
        <v>27</v>
      </c>
      <c r="Y31" s="66"/>
      <c r="Z31" s="72"/>
      <c r="AA31" s="72"/>
      <c r="AB31" s="74">
        <f>IF($G31-$I31&gt;0,1,0)+IF($K31-$M31&gt;0,1,0)+IF($O31-$Q31&gt;0,1,0)+IF($S31-$U31&gt;0,1,0)+IF($W31-$Y31&gt;0,1,0)</f>
        <v>0</v>
      </c>
      <c r="AC31" s="75" t="s">
        <v>27</v>
      </c>
      <c r="AD31" s="76">
        <f>IF($G31-$I31&lt;0,1,0)+IF($K31-$M31&lt;0,1,0)+IF($O31-$Q31&lt;0,1,0)+IF($S31-$U31&lt;0,1,0)+IF($W31-$Y31&lt;0,1,0)</f>
        <v>3</v>
      </c>
      <c r="AE31" s="77"/>
      <c r="AF31" s="78">
        <f>IF($AB31-$AD31&gt;0,1,0)</f>
        <v>0</v>
      </c>
      <c r="AG31" s="67" t="s">
        <v>27</v>
      </c>
      <c r="AH31" s="79">
        <f>IF($AB31-$AD31&lt;0,1,0)</f>
        <v>1</v>
      </c>
      <c r="AI31" s="80"/>
      <c r="AJ31" s="80"/>
      <c r="AK31" s="80"/>
      <c r="AM31" s="7"/>
      <c r="AN31" s="18"/>
    </row>
    <row r="32" spans="1:40" ht="14.25" customHeight="1" outlineLevel="1">
      <c r="A32" s="15" t="s">
        <v>18</v>
      </c>
      <c r="B32" s="1" t="str">
        <f>CONCATENATE(D13,"  -  ",D14)</f>
        <v>Pihla Eriksson, MBF  -  Katri Lepiku, Nomme SK</v>
      </c>
      <c r="D32" s="80"/>
      <c r="E32" s="80"/>
      <c r="F32" s="80"/>
      <c r="G32" s="65">
        <v>5</v>
      </c>
      <c r="H32" s="71" t="s">
        <v>27</v>
      </c>
      <c r="I32" s="66">
        <v>11</v>
      </c>
      <c r="J32" s="72"/>
      <c r="K32" s="65">
        <v>10</v>
      </c>
      <c r="L32" s="71" t="s">
        <v>27</v>
      </c>
      <c r="M32" s="66">
        <v>12</v>
      </c>
      <c r="N32" s="72"/>
      <c r="O32" s="65">
        <v>6</v>
      </c>
      <c r="P32" s="71" t="s">
        <v>27</v>
      </c>
      <c r="Q32" s="66">
        <v>11</v>
      </c>
      <c r="R32" s="73"/>
      <c r="S32" s="65"/>
      <c r="T32" s="71" t="s">
        <v>27</v>
      </c>
      <c r="U32" s="66"/>
      <c r="V32" s="73"/>
      <c r="W32" s="65"/>
      <c r="X32" s="71" t="s">
        <v>27</v>
      </c>
      <c r="Y32" s="66"/>
      <c r="Z32" s="72"/>
      <c r="AA32" s="72"/>
      <c r="AB32" s="74">
        <f>IF($G32-$I32&gt;0,1,0)+IF($K32-$M32&gt;0,1,0)+IF($O32-$Q32&gt;0,1,0)+IF($S32-$U32&gt;0,1,0)+IF($W32-$Y32&gt;0,1,0)</f>
        <v>0</v>
      </c>
      <c r="AC32" s="75" t="s">
        <v>27</v>
      </c>
      <c r="AD32" s="76">
        <f>IF($G32-$I32&lt;0,1,0)+IF($K32-$M32&lt;0,1,0)+IF($O32-$Q32&lt;0,1,0)+IF($S32-$U32&lt;0,1,0)+IF($W32-$Y32&lt;0,1,0)</f>
        <v>3</v>
      </c>
      <c r="AE32" s="77"/>
      <c r="AF32" s="78">
        <f>IF($AB32-$AD32&gt;0,1,0)</f>
        <v>0</v>
      </c>
      <c r="AG32" s="67" t="s">
        <v>27</v>
      </c>
      <c r="AH32" s="79">
        <f>IF($AB32-$AD32&lt;0,1,0)</f>
        <v>1</v>
      </c>
      <c r="AI32" s="80"/>
      <c r="AJ32" s="80"/>
      <c r="AK32" s="80"/>
      <c r="AM32" s="7"/>
      <c r="AN32" s="18"/>
    </row>
    <row r="33" spans="1:40" ht="14.25" customHeight="1" outlineLevel="1">
      <c r="A33" s="15"/>
      <c r="D33" s="80"/>
      <c r="E33" s="80"/>
      <c r="F33" s="80"/>
      <c r="G33" s="82"/>
      <c r="H33" s="83"/>
      <c r="I33" s="84"/>
      <c r="J33" s="72"/>
      <c r="K33" s="82"/>
      <c r="L33" s="83"/>
      <c r="M33" s="84"/>
      <c r="N33" s="72"/>
      <c r="O33" s="82"/>
      <c r="P33" s="83"/>
      <c r="Q33" s="84"/>
      <c r="R33" s="73"/>
      <c r="S33" s="82"/>
      <c r="T33" s="83"/>
      <c r="U33" s="84"/>
      <c r="V33" s="73"/>
      <c r="W33" s="82"/>
      <c r="X33" s="83"/>
      <c r="Y33" s="84"/>
      <c r="Z33" s="72"/>
      <c r="AA33" s="72"/>
      <c r="AB33" s="74"/>
      <c r="AC33" s="75"/>
      <c r="AD33" s="76"/>
      <c r="AE33" s="77"/>
      <c r="AF33" s="78"/>
      <c r="AG33" s="68"/>
      <c r="AH33" s="79"/>
      <c r="AI33" s="80"/>
      <c r="AJ33" s="80"/>
      <c r="AK33" s="80"/>
      <c r="AN33" s="18"/>
    </row>
    <row r="34" spans="1:40" ht="14.25" customHeight="1" outlineLevel="1">
      <c r="A34" s="15" t="s">
        <v>20</v>
      </c>
      <c r="B34" s="1" t="str">
        <f>CONCATENATE(D10,"  -  ",D11)</f>
        <v>Mikhail Kantonistov, PT-Espoo  -  Jan Nyberg, PT-Espoo</v>
      </c>
      <c r="D34" s="80"/>
      <c r="E34" s="80"/>
      <c r="F34" s="80"/>
      <c r="G34" s="65">
        <v>12</v>
      </c>
      <c r="H34" s="71" t="s">
        <v>27</v>
      </c>
      <c r="I34" s="66">
        <v>10</v>
      </c>
      <c r="J34" s="72"/>
      <c r="K34" s="65">
        <v>11</v>
      </c>
      <c r="L34" s="71" t="s">
        <v>27</v>
      </c>
      <c r="M34" s="66">
        <v>1</v>
      </c>
      <c r="N34" s="72"/>
      <c r="O34" s="65">
        <v>11</v>
      </c>
      <c r="P34" s="71" t="s">
        <v>27</v>
      </c>
      <c r="Q34" s="66">
        <v>2</v>
      </c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3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1</v>
      </c>
      <c r="AG34" s="67" t="s">
        <v>27</v>
      </c>
      <c r="AH34" s="79">
        <f>IF($AB34-$AD34&lt;0,1,0)</f>
        <v>0</v>
      </c>
      <c r="AI34" s="80"/>
      <c r="AJ34" s="80"/>
      <c r="AK34" s="80"/>
      <c r="AM34" s="7"/>
      <c r="AN34" s="18"/>
    </row>
    <row r="35" spans="1:40" ht="14.25" customHeight="1" outlineLevel="1">
      <c r="A35" s="15" t="s">
        <v>21</v>
      </c>
      <c r="B35" s="1" t="str">
        <f>CONCATENATE(D12,"  -  ",D13)</f>
        <v>Joonatan Nieminen, Por-83  -  Pihla Eriksson, MBF</v>
      </c>
      <c r="D35" s="80"/>
      <c r="E35" s="80"/>
      <c r="F35" s="80"/>
      <c r="G35" s="65">
        <v>9</v>
      </c>
      <c r="H35" s="71" t="s">
        <v>27</v>
      </c>
      <c r="I35" s="66">
        <v>11</v>
      </c>
      <c r="J35" s="72"/>
      <c r="K35" s="65">
        <v>11</v>
      </c>
      <c r="L35" s="71" t="s">
        <v>27</v>
      </c>
      <c r="M35" s="66">
        <v>2</v>
      </c>
      <c r="N35" s="72"/>
      <c r="O35" s="65">
        <v>11</v>
      </c>
      <c r="P35" s="71" t="s">
        <v>27</v>
      </c>
      <c r="Q35" s="66">
        <v>2</v>
      </c>
      <c r="R35" s="73"/>
      <c r="S35" s="65">
        <v>11</v>
      </c>
      <c r="T35" s="71" t="s">
        <v>27</v>
      </c>
      <c r="U35" s="66">
        <v>9</v>
      </c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1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 outlineLevel="1">
      <c r="A36" s="15" t="s">
        <v>22</v>
      </c>
      <c r="B36" s="1" t="str">
        <f>CONCATENATE(D14,"  -  ",D15)</f>
        <v>Katri Lepiku, Nomme SK  -  </v>
      </c>
      <c r="D36" s="80"/>
      <c r="E36" s="80"/>
      <c r="F36" s="80"/>
      <c r="G36" s="65"/>
      <c r="H36" s="71" t="s">
        <v>27</v>
      </c>
      <c r="I36" s="66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85">
        <f>IF($G36-$I36&gt;0,1,0)+IF($K36-$M36&gt;0,1,0)+IF($O36-$Q36&gt;0,1,0)+IF($S36-$U36&gt;0,1,0)+IF($W36-$Y36&gt;0,1,0)</f>
        <v>0</v>
      </c>
      <c r="AC36" s="86" t="s">
        <v>27</v>
      </c>
      <c r="AD36" s="87">
        <f>IF($G36-$I36&lt;0,1,0)+IF($K36-$M36&lt;0,1,0)+IF($O36-$Q36&lt;0,1,0)+IF($S36-$U36&lt;0,1,0)+IF($W36-$Y36&lt;0,1,0)</f>
        <v>0</v>
      </c>
      <c r="AE36" s="77"/>
      <c r="AF36" s="88">
        <f>IF($AB36-$AD36&gt;0,1,0)</f>
        <v>0</v>
      </c>
      <c r="AG36" s="69" t="s">
        <v>27</v>
      </c>
      <c r="AH36" s="89">
        <f>IF($AB36-$AD36&lt;0,1,0)</f>
        <v>0</v>
      </c>
      <c r="AI36" s="80"/>
      <c r="AJ36" s="80"/>
      <c r="AK36" s="80"/>
      <c r="AM36" s="7"/>
      <c r="AN36" s="18"/>
    </row>
    <row r="37" spans="4:37" ht="14.25" customHeight="1" outlineLevel="1">
      <c r="D37" s="80"/>
      <c r="E37" s="80"/>
      <c r="F37" s="8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92"/>
      <c r="R37" s="92"/>
      <c r="S37" s="92"/>
      <c r="T37" s="92"/>
      <c r="U37" s="80"/>
      <c r="V37" s="80"/>
      <c r="W37" s="80"/>
      <c r="X37" s="80"/>
      <c r="Y37" s="80"/>
      <c r="Z37" s="80"/>
      <c r="AA37" s="80"/>
      <c r="AB37" s="80"/>
      <c r="AC37" s="90"/>
      <c r="AD37" s="90"/>
      <c r="AE37" s="90"/>
      <c r="AF37" s="90"/>
      <c r="AG37" s="80"/>
      <c r="AH37" s="80"/>
      <c r="AI37" s="80"/>
      <c r="AJ37" s="80"/>
      <c r="AK37" s="80"/>
    </row>
    <row r="38" spans="4:37" ht="14.25" customHeight="1"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</row>
    <row r="39" spans="4:37" ht="14.25" customHeight="1"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92"/>
      <c r="V39" s="92"/>
      <c r="W39" s="92"/>
      <c r="X39" s="92"/>
      <c r="Y39" s="92"/>
      <c r="Z39" s="92"/>
      <c r="AA39" s="92"/>
      <c r="AB39" s="92"/>
      <c r="AC39" s="92"/>
      <c r="AD39" s="80"/>
      <c r="AE39" s="80"/>
      <c r="AF39" s="80"/>
      <c r="AG39" s="80"/>
      <c r="AH39" s="80"/>
      <c r="AI39" s="80"/>
      <c r="AJ39" s="80"/>
      <c r="AK39" s="80"/>
    </row>
    <row r="40" spans="4:37" ht="14.25" customHeight="1"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92"/>
      <c r="V40" s="92"/>
      <c r="W40" s="92"/>
      <c r="X40" s="92"/>
      <c r="Y40" s="92"/>
      <c r="Z40" s="92"/>
      <c r="AA40" s="92"/>
      <c r="AB40" s="92"/>
      <c r="AC40" s="92"/>
      <c r="AD40" s="80"/>
      <c r="AE40" s="80"/>
      <c r="AF40" s="80"/>
      <c r="AG40" s="80"/>
      <c r="AH40" s="80"/>
      <c r="AI40" s="80"/>
      <c r="AJ40" s="80"/>
      <c r="AK40" s="80"/>
    </row>
    <row r="41" spans="4:37" ht="14.25" customHeight="1"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92"/>
      <c r="V41" s="92"/>
      <c r="W41" s="92"/>
      <c r="X41" s="92"/>
      <c r="Y41" s="92"/>
      <c r="Z41" s="92"/>
      <c r="AA41" s="92"/>
      <c r="AB41" s="92"/>
      <c r="AC41" s="92"/>
      <c r="AD41" s="80"/>
      <c r="AE41" s="80"/>
      <c r="AF41" s="80"/>
      <c r="AG41" s="80"/>
      <c r="AH41" s="80"/>
      <c r="AI41" s="80"/>
      <c r="AJ41" s="80"/>
      <c r="AK41" s="80"/>
    </row>
    <row r="42" spans="4:37" ht="14.25" customHeight="1"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92"/>
      <c r="V42" s="92"/>
      <c r="W42" s="92"/>
      <c r="X42" s="92"/>
      <c r="Y42" s="92"/>
      <c r="Z42" s="92"/>
      <c r="AA42" s="92"/>
      <c r="AB42" s="92"/>
      <c r="AC42" s="92"/>
      <c r="AD42" s="80"/>
      <c r="AE42" s="80"/>
      <c r="AF42" s="80"/>
      <c r="AG42" s="80"/>
      <c r="AH42" s="80"/>
      <c r="AI42" s="80"/>
      <c r="AJ42" s="80"/>
      <c r="AK42" s="80"/>
    </row>
    <row r="43" spans="4:37" ht="14.25" customHeight="1"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92"/>
      <c r="V43" s="92"/>
      <c r="W43" s="92"/>
      <c r="X43" s="92"/>
      <c r="Y43" s="92"/>
      <c r="Z43" s="92"/>
      <c r="AA43" s="92"/>
      <c r="AB43" s="92"/>
      <c r="AC43" s="92"/>
      <c r="AD43" s="80"/>
      <c r="AE43" s="80"/>
      <c r="AF43" s="80"/>
      <c r="AG43" s="80"/>
      <c r="AH43" s="80"/>
      <c r="AI43" s="80"/>
      <c r="AJ43" s="80"/>
      <c r="AK43" s="80"/>
    </row>
    <row r="44" spans="4:37" ht="14.25" customHeight="1"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  <row r="45" spans="4:37" ht="14.25" customHeight="1"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</row>
  </sheetData>
  <mergeCells count="42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14:AC14"/>
    <mergeCell ref="AD14:AH14"/>
    <mergeCell ref="E13:I13"/>
    <mergeCell ref="J13:N13"/>
    <mergeCell ref="E14:I14"/>
    <mergeCell ref="J14:N14"/>
    <mergeCell ref="O14:S14"/>
    <mergeCell ref="T14:X14"/>
    <mergeCell ref="O13:S13"/>
    <mergeCell ref="T13:X13"/>
    <mergeCell ref="Y15:AC15"/>
    <mergeCell ref="AD15:AH15"/>
    <mergeCell ref="E15:I15"/>
    <mergeCell ref="J15:N15"/>
    <mergeCell ref="O15:S15"/>
    <mergeCell ref="T15:X15"/>
  </mergeCells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2"/>
  <sheetViews>
    <sheetView zoomScale="75" zoomScaleNormal="75" workbookViewId="0" topLeftCell="A4">
      <selection activeCell="AK51" sqref="AK51"/>
    </sheetView>
  </sheetViews>
  <sheetFormatPr defaultColWidth="9.140625" defaultRowHeight="14.25" customHeight="1" outlineLevelRow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7" width="14.421875" style="1" customWidth="1"/>
    <col min="38" max="38" width="3.28125" style="1" customWidth="1"/>
    <col min="39" max="39" width="14.421875" style="1" customWidth="1"/>
    <col min="40" max="16384" width="9.140625" style="1" customWidth="1"/>
  </cols>
  <sheetData>
    <row r="1" spans="2:25" ht="20.25">
      <c r="B1" s="8" t="s">
        <v>215</v>
      </c>
      <c r="U1" s="19" t="s">
        <v>28</v>
      </c>
      <c r="V1" s="19"/>
      <c r="W1" s="19"/>
      <c r="X1" s="19"/>
      <c r="Y1" s="19"/>
    </row>
    <row r="2" spans="2:28" ht="18">
      <c r="B2" s="10" t="s">
        <v>26</v>
      </c>
      <c r="U2" s="1" t="s">
        <v>3</v>
      </c>
      <c r="Z2" s="28" t="s">
        <v>4</v>
      </c>
      <c r="AA2" s="28" t="s">
        <v>5</v>
      </c>
      <c r="AB2" s="28" t="s">
        <v>6</v>
      </c>
    </row>
    <row r="3" spans="2:28" ht="15" customHeight="1">
      <c r="B3" s="9"/>
      <c r="U3" s="1" t="s">
        <v>7</v>
      </c>
      <c r="Z3" s="28" t="s">
        <v>8</v>
      </c>
      <c r="AA3" s="28" t="s">
        <v>9</v>
      </c>
      <c r="AB3" s="28" t="s">
        <v>10</v>
      </c>
    </row>
    <row r="4" spans="2:28" ht="15" customHeight="1">
      <c r="B4" s="10" t="s">
        <v>55</v>
      </c>
      <c r="U4" s="1" t="s">
        <v>11</v>
      </c>
      <c r="Z4" s="28" t="s">
        <v>12</v>
      </c>
      <c r="AA4" s="28" t="s">
        <v>13</v>
      </c>
      <c r="AB4" s="28" t="s">
        <v>14</v>
      </c>
    </row>
    <row r="5" spans="2:28" ht="15" customHeight="1">
      <c r="B5" s="10"/>
      <c r="U5" s="1" t="s">
        <v>15</v>
      </c>
      <c r="Z5" s="28" t="s">
        <v>16</v>
      </c>
      <c r="AA5" s="28" t="s">
        <v>17</v>
      </c>
      <c r="AB5" s="28" t="s">
        <v>18</v>
      </c>
    </row>
    <row r="6" spans="2:28" ht="15" customHeight="1">
      <c r="B6" s="10" t="s">
        <v>223</v>
      </c>
      <c r="U6" s="1" t="s">
        <v>19</v>
      </c>
      <c r="Z6" s="28" t="s">
        <v>20</v>
      </c>
      <c r="AA6" s="28" t="s">
        <v>21</v>
      </c>
      <c r="AB6" s="28" t="s">
        <v>22</v>
      </c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7" ht="14.25" customHeight="1">
      <c r="B9" s="12"/>
      <c r="C9" s="13"/>
      <c r="D9" s="14"/>
      <c r="E9" s="126">
        <v>1</v>
      </c>
      <c r="F9" s="127"/>
      <c r="G9" s="127"/>
      <c r="H9" s="127"/>
      <c r="I9" s="128"/>
      <c r="J9" s="126">
        <v>2</v>
      </c>
      <c r="K9" s="129"/>
      <c r="L9" s="129"/>
      <c r="M9" s="129"/>
      <c r="N9" s="130"/>
      <c r="O9" s="126">
        <v>3</v>
      </c>
      <c r="P9" s="129"/>
      <c r="Q9" s="129"/>
      <c r="R9" s="129"/>
      <c r="S9" s="130"/>
      <c r="T9" s="126">
        <v>4</v>
      </c>
      <c r="U9" s="129"/>
      <c r="V9" s="129"/>
      <c r="W9" s="129"/>
      <c r="X9" s="130"/>
      <c r="Y9" s="126">
        <v>5</v>
      </c>
      <c r="Z9" s="129"/>
      <c r="AA9" s="129"/>
      <c r="AB9" s="129"/>
      <c r="AC9" s="130"/>
      <c r="AD9" s="126">
        <v>6</v>
      </c>
      <c r="AE9" s="129"/>
      <c r="AF9" s="129"/>
      <c r="AG9" s="129"/>
      <c r="AH9" s="130"/>
      <c r="AI9" s="29" t="s">
        <v>0</v>
      </c>
      <c r="AJ9" s="29" t="s">
        <v>1</v>
      </c>
      <c r="AK9" s="29" t="s">
        <v>2</v>
      </c>
    </row>
    <row r="10" spans="1:37" ht="14.25" customHeight="1">
      <c r="A10" s="20">
        <v>57</v>
      </c>
      <c r="B10" s="30">
        <v>1</v>
      </c>
      <c r="C10" s="36">
        <v>4</v>
      </c>
      <c r="D10" s="14" t="str">
        <f>IF(A10=0,"",INDEX(Nimet!$A$2:$D$251,A10,4))</f>
        <v>Roni Kantola, TuKa</v>
      </c>
      <c r="E10" s="131"/>
      <c r="F10" s="132"/>
      <c r="G10" s="132"/>
      <c r="H10" s="132"/>
      <c r="I10" s="133"/>
      <c r="J10" s="134" t="str">
        <f>CONCATENATE(AB34,"-",AD34)</f>
        <v>3-0</v>
      </c>
      <c r="K10" s="135"/>
      <c r="L10" s="135"/>
      <c r="M10" s="135"/>
      <c r="N10" s="136"/>
      <c r="O10" s="134" t="str">
        <f>CONCATENATE(AB26,"-",AD26)</f>
        <v>0-0</v>
      </c>
      <c r="P10" s="135"/>
      <c r="Q10" s="135"/>
      <c r="R10" s="135"/>
      <c r="S10" s="136"/>
      <c r="T10" s="134" t="str">
        <f>CONCATENATE(AB22,"-",AD22)</f>
        <v>3-0</v>
      </c>
      <c r="U10" s="135"/>
      <c r="V10" s="135"/>
      <c r="W10" s="135"/>
      <c r="X10" s="136"/>
      <c r="Y10" s="134" t="str">
        <f>CONCATENATE(AB18,"-",AD18)</f>
        <v>3-0</v>
      </c>
      <c r="Z10" s="135"/>
      <c r="AA10" s="135"/>
      <c r="AB10" s="135"/>
      <c r="AC10" s="136"/>
      <c r="AD10" s="134" t="str">
        <f>CONCATENATE(AB30,"-",AD30)</f>
        <v>0-0</v>
      </c>
      <c r="AE10" s="135"/>
      <c r="AF10" s="135"/>
      <c r="AG10" s="135"/>
      <c r="AH10" s="136"/>
      <c r="AI10" s="29" t="str">
        <f>CONCATENATE(AF18+AF22+AF26+AF30+AF34,"-",AH18+AH22+AH26+AH30+AH34)</f>
        <v>3-0</v>
      </c>
      <c r="AJ10" s="29" t="str">
        <f>CONCATENATE(AB18+AB22+AB26+AB30+AB34,"-",AD18+AD22+AD26+AD30+AD34)</f>
        <v>9-0</v>
      </c>
      <c r="AK10" s="70">
        <v>1</v>
      </c>
    </row>
    <row r="11" spans="1:37" ht="14.25" customHeight="1">
      <c r="A11" s="20">
        <v>26</v>
      </c>
      <c r="B11" s="30">
        <v>2</v>
      </c>
      <c r="C11" s="36"/>
      <c r="D11" s="14" t="str">
        <f>IF(A11=0,"",INDEX(Nimet!$A$2:$D$251,A11,4))</f>
        <v>Konsta Kähtävä, Por-83</v>
      </c>
      <c r="E11" s="134" t="str">
        <f>CONCATENATE(AD34,"-",AB34)</f>
        <v>0-3</v>
      </c>
      <c r="F11" s="135"/>
      <c r="G11" s="135"/>
      <c r="H11" s="135"/>
      <c r="I11" s="136"/>
      <c r="J11" s="131"/>
      <c r="K11" s="132"/>
      <c r="L11" s="132"/>
      <c r="M11" s="132"/>
      <c r="N11" s="133"/>
      <c r="O11" s="134" t="str">
        <f>CONCATENATE(AB31,"-",AD31)</f>
        <v>0-0</v>
      </c>
      <c r="P11" s="135"/>
      <c r="Q11" s="135"/>
      <c r="R11" s="135"/>
      <c r="S11" s="136"/>
      <c r="T11" s="134" t="str">
        <f>CONCATENATE(AB19,"-",AD19)</f>
        <v>3-1</v>
      </c>
      <c r="U11" s="135"/>
      <c r="V11" s="135"/>
      <c r="W11" s="135"/>
      <c r="X11" s="136"/>
      <c r="Y11" s="134" t="str">
        <f>CONCATENATE(AB27,"-",AD27)</f>
        <v>3-0</v>
      </c>
      <c r="Z11" s="135"/>
      <c r="AA11" s="135"/>
      <c r="AB11" s="135"/>
      <c r="AC11" s="136"/>
      <c r="AD11" s="134" t="str">
        <f>CONCATENATE(AB23,"-",AD23)</f>
        <v>0-0</v>
      </c>
      <c r="AE11" s="127"/>
      <c r="AF11" s="127"/>
      <c r="AG11" s="127"/>
      <c r="AH11" s="128"/>
      <c r="AI11" s="11" t="str">
        <f>CONCATENATE(AF19+AF23+AF27+AF31+AH34,"-",AH19+AH23+AH27+AH31+AF34)</f>
        <v>2-1</v>
      </c>
      <c r="AJ11" s="29" t="str">
        <f>CONCATENATE(AB19+AB23+AB27+AB31+AD34,"-",AD19+AD23+AD27+AD31+AB34)</f>
        <v>6-4</v>
      </c>
      <c r="AK11" s="70">
        <v>2</v>
      </c>
    </row>
    <row r="12" spans="1:37" ht="14.25" customHeight="1">
      <c r="A12" s="20">
        <v>65</v>
      </c>
      <c r="B12" s="30">
        <v>3</v>
      </c>
      <c r="C12" s="36"/>
      <c r="D12" s="122" t="str">
        <f>IF(A12=0,"",INDEX(Nimet!$A$2:$D$251,A12,4))</f>
        <v>Viivi-Mari Vastavuo, MBF</v>
      </c>
      <c r="E12" s="134" t="str">
        <f>CONCATENATE(AD26,"-",AB26)</f>
        <v>0-0</v>
      </c>
      <c r="F12" s="135"/>
      <c r="G12" s="135"/>
      <c r="H12" s="135"/>
      <c r="I12" s="136"/>
      <c r="J12" s="134" t="str">
        <f>CONCATENATE(AD31,"-",AB31)</f>
        <v>0-0</v>
      </c>
      <c r="K12" s="135"/>
      <c r="L12" s="135"/>
      <c r="M12" s="135"/>
      <c r="N12" s="136"/>
      <c r="O12" s="131"/>
      <c r="P12" s="132"/>
      <c r="Q12" s="132"/>
      <c r="R12" s="132"/>
      <c r="S12" s="133"/>
      <c r="T12" s="134" t="str">
        <f>CONCATENATE(AB35,"-",AD35)</f>
        <v>0-0</v>
      </c>
      <c r="U12" s="135"/>
      <c r="V12" s="135"/>
      <c r="W12" s="135"/>
      <c r="X12" s="136"/>
      <c r="Y12" s="134" t="str">
        <f>CONCATENATE(AB24,"-",AD24)</f>
        <v>0-0</v>
      </c>
      <c r="Z12" s="135"/>
      <c r="AA12" s="135"/>
      <c r="AB12" s="135"/>
      <c r="AC12" s="136"/>
      <c r="AD12" s="134" t="str">
        <f>CONCATENATE(AB20,"-",AD20)</f>
        <v>0-0</v>
      </c>
      <c r="AE12" s="135"/>
      <c r="AF12" s="135"/>
      <c r="AG12" s="135"/>
      <c r="AH12" s="136"/>
      <c r="AI12" s="29" t="str">
        <f>CONCATENATE(AF20+AF24+AH26+AH31+AF35,"-",AH20+AH24+AF26+AF31+AH35)</f>
        <v>0-0</v>
      </c>
      <c r="AJ12" s="29" t="str">
        <f>CONCATENATE(AB20+AB24+AD26+AD31+AB35,"-",AD20+AD24+AB26+AB31+AD35)</f>
        <v>0-0</v>
      </c>
      <c r="AK12" s="70"/>
    </row>
    <row r="13" spans="1:37" ht="14.25" customHeight="1">
      <c r="A13" s="20">
        <v>70</v>
      </c>
      <c r="B13" s="30">
        <v>4</v>
      </c>
      <c r="C13" s="36"/>
      <c r="D13" s="14" t="str">
        <f>IF(A13=0,"",INDEX(Nimet!$A$2:$D$251,A13,4))</f>
        <v>Aleksi O'Connor, MBF</v>
      </c>
      <c r="E13" s="134" t="str">
        <f>CONCATENATE(AD22,"-",AB22)</f>
        <v>0-3</v>
      </c>
      <c r="F13" s="135"/>
      <c r="G13" s="135"/>
      <c r="H13" s="135"/>
      <c r="I13" s="136"/>
      <c r="J13" s="134" t="str">
        <f>CONCATENATE(AD19,"-",AB19)</f>
        <v>1-3</v>
      </c>
      <c r="K13" s="135"/>
      <c r="L13" s="135"/>
      <c r="M13" s="135"/>
      <c r="N13" s="136"/>
      <c r="O13" s="134" t="str">
        <f>CONCATENATE(AD35,"-",AB35)</f>
        <v>0-0</v>
      </c>
      <c r="P13" s="135"/>
      <c r="Q13" s="135"/>
      <c r="R13" s="135"/>
      <c r="S13" s="136"/>
      <c r="T13" s="131"/>
      <c r="U13" s="132"/>
      <c r="V13" s="132"/>
      <c r="W13" s="132"/>
      <c r="X13" s="133"/>
      <c r="Y13" s="134" t="str">
        <f>CONCATENATE(AB32,"-",AD32)</f>
        <v>3-0</v>
      </c>
      <c r="Z13" s="135"/>
      <c r="AA13" s="135"/>
      <c r="AB13" s="135"/>
      <c r="AC13" s="136"/>
      <c r="AD13" s="134" t="str">
        <f>CONCATENATE(AB28,"-",AD28)</f>
        <v>0-0</v>
      </c>
      <c r="AE13" s="135"/>
      <c r="AF13" s="135"/>
      <c r="AG13" s="135"/>
      <c r="AH13" s="136"/>
      <c r="AI13" s="29" t="str">
        <f>CONCATENATE(AH19+AH22+AF28+AF32+AH35,"-",AF19+AF22+AH28+AH32+AF35)</f>
        <v>1-2</v>
      </c>
      <c r="AJ13" s="29" t="str">
        <f>CONCATENATE(AD19+AD22+AB28+AB32+AD35,"-",AB19+AB22+AD28+AD32+AB35)</f>
        <v>4-6</v>
      </c>
      <c r="AK13" s="70">
        <v>3</v>
      </c>
    </row>
    <row r="14" spans="1:37" ht="14.25" customHeight="1">
      <c r="A14" s="20">
        <v>116</v>
      </c>
      <c r="B14" s="30">
        <v>5</v>
      </c>
      <c r="C14" s="36"/>
      <c r="D14" s="14" t="str">
        <f>IF(A14=0,"",INDEX(Nimet!$A$2:$D$251,A14,4))</f>
        <v>Jussi Hietanen, SeSi</v>
      </c>
      <c r="E14" s="134" t="str">
        <f>CONCATENATE(AD18,"-",AB18)</f>
        <v>0-3</v>
      </c>
      <c r="F14" s="135"/>
      <c r="G14" s="135"/>
      <c r="H14" s="135"/>
      <c r="I14" s="136"/>
      <c r="J14" s="134" t="str">
        <f>CONCATENATE(AD27,"-",AB27)</f>
        <v>0-3</v>
      </c>
      <c r="K14" s="135"/>
      <c r="L14" s="135"/>
      <c r="M14" s="135"/>
      <c r="N14" s="136"/>
      <c r="O14" s="134" t="str">
        <f>CONCATENATE(AD24,"-",AB24)</f>
        <v>0-0</v>
      </c>
      <c r="P14" s="135"/>
      <c r="Q14" s="135"/>
      <c r="R14" s="135"/>
      <c r="S14" s="136"/>
      <c r="T14" s="134" t="str">
        <f>CONCATENATE(AD32,"-",AB32)</f>
        <v>0-3</v>
      </c>
      <c r="U14" s="135"/>
      <c r="V14" s="135"/>
      <c r="W14" s="135"/>
      <c r="X14" s="136"/>
      <c r="Y14" s="131"/>
      <c r="Z14" s="132"/>
      <c r="AA14" s="132"/>
      <c r="AB14" s="132"/>
      <c r="AC14" s="133"/>
      <c r="AD14" s="134" t="str">
        <f>CONCATENATE(AB36,"-",AD36)</f>
        <v>0-0</v>
      </c>
      <c r="AE14" s="135"/>
      <c r="AF14" s="135"/>
      <c r="AG14" s="135"/>
      <c r="AH14" s="136"/>
      <c r="AI14" s="29" t="str">
        <f>CONCATENATE(AH18+AH24+AH27+AH32+AF36,"-",AF18+AF24+AF27+AF32+AH36)</f>
        <v>0-3</v>
      </c>
      <c r="AJ14" s="29" t="str">
        <f>CONCATENATE(AD18+AD24+AD27+AD32+AB36,"-",AB18+AB24+AB27+AB32+AD36)</f>
        <v>0-9</v>
      </c>
      <c r="AK14" s="70">
        <v>4</v>
      </c>
    </row>
    <row r="15" spans="1:37" ht="14.25" customHeight="1">
      <c r="A15" s="20"/>
      <c r="B15" s="30">
        <v>6</v>
      </c>
      <c r="C15" s="36"/>
      <c r="D15" s="14">
        <f>IF(A15=0,"",INDEX(Nimet!$A$2:$D$251,A15,4))</f>
      </c>
      <c r="E15" s="134" t="str">
        <f>CONCATENATE(AD30,"-",AB30)</f>
        <v>0-0</v>
      </c>
      <c r="F15" s="135"/>
      <c r="G15" s="135"/>
      <c r="H15" s="135"/>
      <c r="I15" s="136"/>
      <c r="J15" s="134" t="str">
        <f>CONCATENATE(AD23,"-",AB23)</f>
        <v>0-0</v>
      </c>
      <c r="K15" s="135"/>
      <c r="L15" s="135"/>
      <c r="M15" s="135"/>
      <c r="N15" s="136"/>
      <c r="O15" s="134" t="str">
        <f>CONCATENATE(AD20,"-",AB20)</f>
        <v>0-0</v>
      </c>
      <c r="P15" s="135"/>
      <c r="Q15" s="135"/>
      <c r="R15" s="135"/>
      <c r="S15" s="136"/>
      <c r="T15" s="134" t="str">
        <f>CONCATENATE(AD28,"-",AB28)</f>
        <v>0-0</v>
      </c>
      <c r="U15" s="135"/>
      <c r="V15" s="135"/>
      <c r="W15" s="135"/>
      <c r="X15" s="136"/>
      <c r="Y15" s="134" t="str">
        <f>CONCATENATE(AD36,"-",AB36)</f>
        <v>0-0</v>
      </c>
      <c r="Z15" s="135"/>
      <c r="AA15" s="135"/>
      <c r="AB15" s="135"/>
      <c r="AC15" s="136"/>
      <c r="AD15" s="131"/>
      <c r="AE15" s="132"/>
      <c r="AF15" s="132"/>
      <c r="AG15" s="132"/>
      <c r="AH15" s="133"/>
      <c r="AI15" s="29" t="str">
        <f>CONCATENATE(AH20+AH23+AH28+AH30+AH36,"-",AF20+AF23+AF28+AF30+AF36)</f>
        <v>0-0</v>
      </c>
      <c r="AJ15" s="29" t="str">
        <f>CONCATENATE(AD20+AD23+AD28+AD30+AD36,"-",AB20+AB23+AB28+AB30+AB36)</f>
        <v>0-0</v>
      </c>
      <c r="AK15" s="70"/>
    </row>
    <row r="16" spans="1:38" ht="14.25" customHeight="1">
      <c r="A16" s="16"/>
      <c r="B16" s="3"/>
      <c r="C16" s="3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1"/>
      <c r="AJ16" s="97"/>
      <c r="AK16" s="97"/>
      <c r="AL16" s="6"/>
    </row>
    <row r="17" spans="2:37" ht="14.25" customHeight="1" outlineLevel="1">
      <c r="B17" s="19" t="s">
        <v>28</v>
      </c>
      <c r="D17" s="80"/>
      <c r="E17" s="80"/>
      <c r="F17" s="80"/>
      <c r="G17" s="98"/>
      <c r="H17" s="99">
        <v>1</v>
      </c>
      <c r="I17" s="100"/>
      <c r="J17" s="101"/>
      <c r="K17" s="102"/>
      <c r="L17" s="103">
        <v>2</v>
      </c>
      <c r="M17" s="104"/>
      <c r="N17" s="101"/>
      <c r="O17" s="102"/>
      <c r="P17" s="103">
        <v>3</v>
      </c>
      <c r="Q17" s="105"/>
      <c r="R17" s="80"/>
      <c r="S17" s="106"/>
      <c r="T17" s="107">
        <v>4</v>
      </c>
      <c r="U17" s="105"/>
      <c r="V17" s="80"/>
      <c r="W17" s="106"/>
      <c r="X17" s="107">
        <v>5</v>
      </c>
      <c r="Y17" s="105"/>
      <c r="Z17" s="96"/>
      <c r="AA17" s="96"/>
      <c r="AB17" s="106"/>
      <c r="AC17" s="108" t="s">
        <v>34</v>
      </c>
      <c r="AD17" s="105"/>
      <c r="AE17" s="101"/>
      <c r="AF17" s="102"/>
      <c r="AG17" s="109" t="s">
        <v>35</v>
      </c>
      <c r="AH17" s="110"/>
      <c r="AI17" s="80"/>
      <c r="AJ17" s="80"/>
      <c r="AK17" s="111"/>
    </row>
    <row r="18" spans="1:40" ht="14.25" customHeight="1" outlineLevel="1">
      <c r="A18" s="15" t="s">
        <v>4</v>
      </c>
      <c r="B18" s="1" t="str">
        <f>CONCATENATE(D10,"  -  ",D14)</f>
        <v>Roni Kantola, TuKa  -  Jussi Hietanen, SeSi</v>
      </c>
      <c r="D18" s="80"/>
      <c r="E18" s="80"/>
      <c r="F18" s="80"/>
      <c r="G18" s="93">
        <v>11</v>
      </c>
      <c r="H18" s="81" t="s">
        <v>27</v>
      </c>
      <c r="I18" s="94">
        <v>2</v>
      </c>
      <c r="J18" s="72"/>
      <c r="K18" s="65">
        <v>11</v>
      </c>
      <c r="L18" s="71" t="s">
        <v>27</v>
      </c>
      <c r="M18" s="66">
        <v>2</v>
      </c>
      <c r="N18" s="72"/>
      <c r="O18" s="65">
        <v>11</v>
      </c>
      <c r="P18" s="71" t="s">
        <v>27</v>
      </c>
      <c r="Q18" s="66">
        <v>5</v>
      </c>
      <c r="R18" s="73"/>
      <c r="S18" s="65"/>
      <c r="T18" s="71" t="s">
        <v>27</v>
      </c>
      <c r="U18" s="66"/>
      <c r="V18" s="73"/>
      <c r="W18" s="65"/>
      <c r="X18" s="71" t="s">
        <v>27</v>
      </c>
      <c r="Y18" s="66"/>
      <c r="Z18" s="72"/>
      <c r="AA18" s="72"/>
      <c r="AB18" s="74">
        <f>IF($G18-$I18&gt;0,1,0)+IF($K18-$M18&gt;0,1,0)+IF($O18-$Q18&gt;0,1,0)+IF($S18-$U18&gt;0,1,0)+IF($W18-$Y18&gt;0,1,0)</f>
        <v>3</v>
      </c>
      <c r="AC18" s="75" t="s">
        <v>27</v>
      </c>
      <c r="AD18" s="76">
        <f>IF($G18-$I18&lt;0,1,0)+IF($K18-$M18&lt;0,1,0)+IF($O18-$Q18&lt;0,1,0)+IF($S18-$U18&lt;0,1,0)+IF($W18-$Y18&lt;0,1,0)</f>
        <v>0</v>
      </c>
      <c r="AE18" s="77"/>
      <c r="AF18" s="78">
        <f>IF($AB18-$AD18&gt;0,1,0)</f>
        <v>1</v>
      </c>
      <c r="AG18" s="67" t="s">
        <v>27</v>
      </c>
      <c r="AH18" s="79">
        <f>IF($AB18-$AD18&lt;0,1,0)</f>
        <v>0</v>
      </c>
      <c r="AI18" s="80"/>
      <c r="AJ18" s="80"/>
      <c r="AK18" s="80"/>
      <c r="AM18" s="7"/>
      <c r="AN18" s="18"/>
    </row>
    <row r="19" spans="1:40" ht="14.25" customHeight="1" outlineLevel="1">
      <c r="A19" s="15" t="s">
        <v>5</v>
      </c>
      <c r="B19" s="1" t="str">
        <f>CONCATENATE(D11,"  -  ",D13)</f>
        <v>Konsta Kähtävä, Por-83  -  Aleksi O'Connor, MBF</v>
      </c>
      <c r="D19" s="80"/>
      <c r="E19" s="80"/>
      <c r="F19" s="80"/>
      <c r="G19" s="93">
        <v>12</v>
      </c>
      <c r="H19" s="81" t="s">
        <v>27</v>
      </c>
      <c r="I19" s="94">
        <v>10</v>
      </c>
      <c r="J19" s="72"/>
      <c r="K19" s="65">
        <v>11</v>
      </c>
      <c r="L19" s="71" t="s">
        <v>27</v>
      </c>
      <c r="M19" s="66">
        <v>7</v>
      </c>
      <c r="N19" s="72"/>
      <c r="O19" s="65">
        <v>4</v>
      </c>
      <c r="P19" s="71" t="s">
        <v>27</v>
      </c>
      <c r="Q19" s="66">
        <v>11</v>
      </c>
      <c r="R19" s="73"/>
      <c r="S19" s="65">
        <v>11</v>
      </c>
      <c r="T19" s="71" t="s">
        <v>27</v>
      </c>
      <c r="U19" s="66">
        <v>9</v>
      </c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1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 outlineLevel="1">
      <c r="A20" s="15" t="s">
        <v>6</v>
      </c>
      <c r="B20" s="1" t="str">
        <f>CONCATENATE(D12,"  -  ",D15)</f>
        <v>Viivi-Mari Vastavuo, MBF  -  </v>
      </c>
      <c r="D20" s="80"/>
      <c r="E20" s="80"/>
      <c r="F20" s="80"/>
      <c r="G20" s="93"/>
      <c r="H20" s="81" t="s">
        <v>27</v>
      </c>
      <c r="I20" s="94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 outlineLevel="1">
      <c r="A21" s="15"/>
      <c r="D21" s="80"/>
      <c r="E21" s="80"/>
      <c r="F21" s="80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 outlineLevel="1">
      <c r="A22" s="15" t="s">
        <v>8</v>
      </c>
      <c r="B22" s="1" t="str">
        <f>CONCATENATE(D10,"  -  ",D13)</f>
        <v>Roni Kantola, TuKa  -  Aleksi O'Connor, MBF</v>
      </c>
      <c r="D22" s="80"/>
      <c r="E22" s="80"/>
      <c r="F22" s="80"/>
      <c r="G22" s="65">
        <v>11</v>
      </c>
      <c r="H22" s="71" t="s">
        <v>27</v>
      </c>
      <c r="I22" s="66">
        <v>7</v>
      </c>
      <c r="J22" s="72"/>
      <c r="K22" s="65">
        <v>11</v>
      </c>
      <c r="L22" s="71" t="s">
        <v>27</v>
      </c>
      <c r="M22" s="66">
        <v>6</v>
      </c>
      <c r="N22" s="72"/>
      <c r="O22" s="65">
        <v>11</v>
      </c>
      <c r="P22" s="71" t="s">
        <v>27</v>
      </c>
      <c r="Q22" s="66">
        <v>5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 outlineLevel="1">
      <c r="A23" s="15" t="s">
        <v>9</v>
      </c>
      <c r="B23" s="1" t="str">
        <f>CONCATENATE(D11,"  -  ",D15)</f>
        <v>Konsta Kähtävä, Por-83  -  </v>
      </c>
      <c r="D23" s="80"/>
      <c r="E23" s="80"/>
      <c r="F23" s="80"/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74">
        <f>IF($G23-$I23&gt;0,1,0)+IF($K23-$M23&gt;0,1,0)+IF($O23-$Q23&gt;0,1,0)+IF($S23-$U23&gt;0,1,0)+IF($W23-$Y23&gt;0,1,0)</f>
        <v>0</v>
      </c>
      <c r="AC23" s="75" t="s">
        <v>27</v>
      </c>
      <c r="AD23" s="76">
        <f>IF($G23-$I23&lt;0,1,0)+IF($K23-$M23&lt;0,1,0)+IF($O23-$Q23&lt;0,1,0)+IF($S23-$U23&lt;0,1,0)+IF($W23-$Y23&lt;0,1,0)</f>
        <v>0</v>
      </c>
      <c r="AE23" s="77"/>
      <c r="AF23" s="78">
        <f>IF($AB23-$AD23&gt;0,1,0)</f>
        <v>0</v>
      </c>
      <c r="AG23" s="67" t="s">
        <v>27</v>
      </c>
      <c r="AH23" s="79">
        <f>IF($AB23-$AD23&lt;0,1,0)</f>
        <v>0</v>
      </c>
      <c r="AI23" s="80"/>
      <c r="AJ23" s="80"/>
      <c r="AK23" s="80"/>
      <c r="AM23" s="7"/>
      <c r="AN23" s="18"/>
    </row>
    <row r="24" spans="1:40" ht="14.25" customHeight="1" outlineLevel="1">
      <c r="A24" s="15" t="s">
        <v>10</v>
      </c>
      <c r="B24" s="1" t="str">
        <f>CONCATENATE(D12,"  -  ",D14)</f>
        <v>Viivi-Mari Vastavuo, MBF  -  Jussi Hietanen, SeSi</v>
      </c>
      <c r="D24" s="80"/>
      <c r="E24" s="80"/>
      <c r="F24" s="80"/>
      <c r="G24" s="65"/>
      <c r="H24" s="71" t="s">
        <v>27</v>
      </c>
      <c r="I24" s="66"/>
      <c r="J24" s="72"/>
      <c r="K24" s="65"/>
      <c r="L24" s="71" t="s">
        <v>27</v>
      </c>
      <c r="M24" s="66"/>
      <c r="N24" s="72"/>
      <c r="O24" s="65"/>
      <c r="P24" s="71" t="s">
        <v>27</v>
      </c>
      <c r="Q24" s="66"/>
      <c r="R24" s="73"/>
      <c r="S24" s="65"/>
      <c r="T24" s="71" t="s">
        <v>27</v>
      </c>
      <c r="U24" s="66"/>
      <c r="V24" s="73"/>
      <c r="W24" s="65"/>
      <c r="X24" s="71" t="s">
        <v>27</v>
      </c>
      <c r="Y24" s="66"/>
      <c r="Z24" s="72"/>
      <c r="AA24" s="72"/>
      <c r="AB24" s="74">
        <f>IF($G24-$I24&gt;0,1,0)+IF($K24-$M24&gt;0,1,0)+IF($O24-$Q24&gt;0,1,0)+IF($S24-$U24&gt;0,1,0)+IF($W24-$Y24&gt;0,1,0)</f>
        <v>0</v>
      </c>
      <c r="AC24" s="75" t="s">
        <v>27</v>
      </c>
      <c r="AD24" s="76">
        <f>IF($G24-$I24&lt;0,1,0)+IF($K24-$M24&lt;0,1,0)+IF($O24-$Q24&lt;0,1,0)+IF($S24-$U24&lt;0,1,0)+IF($W24-$Y24&lt;0,1,0)</f>
        <v>0</v>
      </c>
      <c r="AE24" s="77"/>
      <c r="AF24" s="78">
        <f>IF($AB24-$AD24&gt;0,1,0)</f>
        <v>0</v>
      </c>
      <c r="AG24" s="67" t="s">
        <v>27</v>
      </c>
      <c r="AH24" s="79">
        <f>IF($AB24-$AD24&lt;0,1,0)</f>
        <v>0</v>
      </c>
      <c r="AI24" s="80"/>
      <c r="AJ24" s="80"/>
      <c r="AK24" s="80"/>
      <c r="AM24" s="7"/>
      <c r="AN24" s="18"/>
    </row>
    <row r="25" spans="1:40" ht="14.25" customHeight="1" outlineLevel="1">
      <c r="A25" s="15"/>
      <c r="D25" s="80"/>
      <c r="E25" s="80"/>
      <c r="F25" s="80"/>
      <c r="G25" s="82"/>
      <c r="H25" s="83"/>
      <c r="I25" s="84"/>
      <c r="J25" s="72"/>
      <c r="K25" s="82"/>
      <c r="L25" s="83"/>
      <c r="M25" s="84"/>
      <c r="N25" s="72"/>
      <c r="O25" s="82"/>
      <c r="P25" s="83"/>
      <c r="Q25" s="84"/>
      <c r="R25" s="73"/>
      <c r="S25" s="82"/>
      <c r="T25" s="83"/>
      <c r="U25" s="84"/>
      <c r="V25" s="73"/>
      <c r="W25" s="82"/>
      <c r="X25" s="83"/>
      <c r="Y25" s="84"/>
      <c r="Z25" s="72"/>
      <c r="AA25" s="72"/>
      <c r="AB25" s="74"/>
      <c r="AC25" s="75"/>
      <c r="AD25" s="76"/>
      <c r="AE25" s="77"/>
      <c r="AF25" s="78"/>
      <c r="AG25" s="68"/>
      <c r="AH25" s="79"/>
      <c r="AI25" s="80"/>
      <c r="AJ25" s="80"/>
      <c r="AK25" s="80"/>
      <c r="AN25" s="18"/>
    </row>
    <row r="26" spans="1:40" ht="14.25" customHeight="1" outlineLevel="1">
      <c r="A26" s="15" t="s">
        <v>12</v>
      </c>
      <c r="B26" s="1" t="str">
        <f>CONCATENATE(D10,"  -  ",D12)</f>
        <v>Roni Kantola, TuKa  -  Viivi-Mari Vastavuo, MBF</v>
      </c>
      <c r="D26" s="80"/>
      <c r="E26" s="80"/>
      <c r="F26" s="80"/>
      <c r="G26" s="65"/>
      <c r="H26" s="71" t="s">
        <v>27</v>
      </c>
      <c r="I26" s="66"/>
      <c r="J26" s="72"/>
      <c r="K26" s="65"/>
      <c r="L26" s="71" t="s">
        <v>27</v>
      </c>
      <c r="M26" s="66"/>
      <c r="N26" s="72"/>
      <c r="O26" s="65"/>
      <c r="P26" s="71" t="s">
        <v>27</v>
      </c>
      <c r="Q26" s="66"/>
      <c r="R26" s="73"/>
      <c r="S26" s="65"/>
      <c r="T26" s="71" t="s">
        <v>27</v>
      </c>
      <c r="U26" s="66"/>
      <c r="V26" s="73"/>
      <c r="W26" s="65"/>
      <c r="X26" s="71" t="s">
        <v>27</v>
      </c>
      <c r="Y26" s="66"/>
      <c r="Z26" s="72"/>
      <c r="AA26" s="72"/>
      <c r="AB26" s="74">
        <f>IF($G26-$I26&gt;0,1,0)+IF($K26-$M26&gt;0,1,0)+IF($O26-$Q26&gt;0,1,0)+IF($S26-$U26&gt;0,1,0)+IF($W26-$Y26&gt;0,1,0)</f>
        <v>0</v>
      </c>
      <c r="AC26" s="75" t="s">
        <v>27</v>
      </c>
      <c r="AD26" s="76">
        <f>IF($G26-$I26&lt;0,1,0)+IF($K26-$M26&lt;0,1,0)+IF($O26-$Q26&lt;0,1,0)+IF($S26-$U26&lt;0,1,0)+IF($W26-$Y26&lt;0,1,0)</f>
        <v>0</v>
      </c>
      <c r="AE26" s="77"/>
      <c r="AF26" s="78">
        <f>IF($AB26-$AD26&gt;0,1,0)</f>
        <v>0</v>
      </c>
      <c r="AG26" s="67" t="s">
        <v>27</v>
      </c>
      <c r="AH26" s="79">
        <f>IF($AB26-$AD26&lt;0,1,0)</f>
        <v>0</v>
      </c>
      <c r="AI26" s="80"/>
      <c r="AJ26" s="80"/>
      <c r="AK26" s="80"/>
      <c r="AM26" s="7"/>
      <c r="AN26" s="18"/>
    </row>
    <row r="27" spans="1:40" ht="14.25" customHeight="1" outlineLevel="1">
      <c r="A27" s="15" t="s">
        <v>13</v>
      </c>
      <c r="B27" s="1" t="str">
        <f>CONCATENATE(D11,"  -  ",D14)</f>
        <v>Konsta Kähtävä, Por-83  -  Jussi Hietanen, SeSi</v>
      </c>
      <c r="D27" s="80"/>
      <c r="E27" s="80"/>
      <c r="F27" s="80"/>
      <c r="G27" s="65">
        <v>11</v>
      </c>
      <c r="H27" s="71" t="s">
        <v>27</v>
      </c>
      <c r="I27" s="66">
        <v>5</v>
      </c>
      <c r="J27" s="72"/>
      <c r="K27" s="65">
        <v>11</v>
      </c>
      <c r="L27" s="71" t="s">
        <v>27</v>
      </c>
      <c r="M27" s="66">
        <v>6</v>
      </c>
      <c r="N27" s="72"/>
      <c r="O27" s="65">
        <v>11</v>
      </c>
      <c r="P27" s="71" t="s">
        <v>27</v>
      </c>
      <c r="Q27" s="66">
        <v>4</v>
      </c>
      <c r="R27" s="73"/>
      <c r="S27" s="65"/>
      <c r="T27" s="71" t="s">
        <v>27</v>
      </c>
      <c r="U27" s="66"/>
      <c r="V27" s="73"/>
      <c r="W27" s="65"/>
      <c r="X27" s="71" t="s">
        <v>27</v>
      </c>
      <c r="Y27" s="66"/>
      <c r="Z27" s="72"/>
      <c r="AA27" s="72"/>
      <c r="AB27" s="74">
        <f>IF($G27-$I27&gt;0,1,0)+IF($K27-$M27&gt;0,1,0)+IF($O27-$Q27&gt;0,1,0)+IF($S27-$U27&gt;0,1,0)+IF($W27-$Y27&gt;0,1,0)</f>
        <v>3</v>
      </c>
      <c r="AC27" s="75" t="s">
        <v>27</v>
      </c>
      <c r="AD27" s="76">
        <f>IF($G27-$I27&lt;0,1,0)+IF($K27-$M27&lt;0,1,0)+IF($O27-$Q27&lt;0,1,0)+IF($S27-$U27&lt;0,1,0)+IF($W27-$Y27&lt;0,1,0)</f>
        <v>0</v>
      </c>
      <c r="AE27" s="77"/>
      <c r="AF27" s="78">
        <f>IF($AB27-$AD27&gt;0,1,0)</f>
        <v>1</v>
      </c>
      <c r="AG27" s="67" t="s">
        <v>27</v>
      </c>
      <c r="AH27" s="79">
        <f>IF($AB27-$AD27&lt;0,1,0)</f>
        <v>0</v>
      </c>
      <c r="AI27" s="80"/>
      <c r="AJ27" s="80"/>
      <c r="AK27" s="80"/>
      <c r="AM27" s="7"/>
      <c r="AN27" s="18"/>
    </row>
    <row r="28" spans="1:40" ht="14.25" customHeight="1" outlineLevel="1">
      <c r="A28" s="15" t="s">
        <v>14</v>
      </c>
      <c r="B28" s="1" t="str">
        <f>CONCATENATE(D13,"  -  ",D15)</f>
        <v>Aleksi O'Connor, MBF  -  </v>
      </c>
      <c r="D28" s="80"/>
      <c r="E28" s="80"/>
      <c r="F28" s="80"/>
      <c r="G28" s="65"/>
      <c r="H28" s="71" t="s">
        <v>27</v>
      </c>
      <c r="I28" s="66"/>
      <c r="J28" s="72"/>
      <c r="K28" s="65"/>
      <c r="L28" s="71" t="s">
        <v>27</v>
      </c>
      <c r="M28" s="66"/>
      <c r="N28" s="72"/>
      <c r="O28" s="65"/>
      <c r="P28" s="71" t="s">
        <v>27</v>
      </c>
      <c r="Q28" s="66"/>
      <c r="R28" s="73"/>
      <c r="S28" s="65"/>
      <c r="T28" s="71" t="s">
        <v>27</v>
      </c>
      <c r="U28" s="66"/>
      <c r="V28" s="73"/>
      <c r="W28" s="65"/>
      <c r="X28" s="71" t="s">
        <v>27</v>
      </c>
      <c r="Y28" s="66"/>
      <c r="Z28" s="72"/>
      <c r="AA28" s="72"/>
      <c r="AB28" s="74">
        <f>IF($G28-$I28&gt;0,1,0)+IF($K28-$M28&gt;0,1,0)+IF($O28-$Q28&gt;0,1,0)+IF($S28-$U28&gt;0,1,0)+IF($W28-$Y28&gt;0,1,0)</f>
        <v>0</v>
      </c>
      <c r="AC28" s="75" t="s">
        <v>27</v>
      </c>
      <c r="AD28" s="76">
        <f>IF($G28-$I28&lt;0,1,0)+IF($K28-$M28&lt;0,1,0)+IF($O28-$Q28&lt;0,1,0)+IF($S28-$U28&lt;0,1,0)+IF($W28-$Y28&lt;0,1,0)</f>
        <v>0</v>
      </c>
      <c r="AE28" s="77"/>
      <c r="AF28" s="78">
        <f>IF($AB28-$AD28&gt;0,1,0)</f>
        <v>0</v>
      </c>
      <c r="AG28" s="67" t="s">
        <v>27</v>
      </c>
      <c r="AH28" s="79">
        <f>IF($AB28-$AD28&lt;0,1,0)</f>
        <v>0</v>
      </c>
      <c r="AI28" s="80"/>
      <c r="AJ28" s="80"/>
      <c r="AK28" s="80"/>
      <c r="AM28" s="7"/>
      <c r="AN28" s="18"/>
    </row>
    <row r="29" spans="1:40" ht="14.25" customHeight="1" outlineLevel="1">
      <c r="A29" s="15"/>
      <c r="D29" s="80"/>
      <c r="E29" s="80"/>
      <c r="F29" s="80"/>
      <c r="G29" s="82"/>
      <c r="H29" s="83"/>
      <c r="I29" s="84"/>
      <c r="J29" s="72"/>
      <c r="K29" s="82"/>
      <c r="L29" s="83"/>
      <c r="M29" s="84"/>
      <c r="N29" s="72"/>
      <c r="O29" s="82"/>
      <c r="P29" s="83"/>
      <c r="Q29" s="84"/>
      <c r="R29" s="73"/>
      <c r="S29" s="82"/>
      <c r="T29" s="83"/>
      <c r="U29" s="84"/>
      <c r="V29" s="73"/>
      <c r="W29" s="82"/>
      <c r="X29" s="83"/>
      <c r="Y29" s="84"/>
      <c r="Z29" s="72"/>
      <c r="AA29" s="72"/>
      <c r="AB29" s="74"/>
      <c r="AC29" s="75"/>
      <c r="AD29" s="76"/>
      <c r="AE29" s="77"/>
      <c r="AF29" s="78"/>
      <c r="AG29" s="68"/>
      <c r="AH29" s="79"/>
      <c r="AI29" s="80"/>
      <c r="AJ29" s="80"/>
      <c r="AK29" s="80"/>
      <c r="AN29" s="18"/>
    </row>
    <row r="30" spans="1:40" ht="14.25" customHeight="1" outlineLevel="1">
      <c r="A30" s="15" t="s">
        <v>16</v>
      </c>
      <c r="B30" s="1" t="str">
        <f>CONCATENATE(D10,"  -  ",D15)</f>
        <v>Roni Kantola, TuKa  -  </v>
      </c>
      <c r="D30" s="80"/>
      <c r="E30" s="80"/>
      <c r="F30" s="80"/>
      <c r="G30" s="65"/>
      <c r="H30" s="71" t="s">
        <v>27</v>
      </c>
      <c r="I30" s="66"/>
      <c r="J30" s="72"/>
      <c r="K30" s="65"/>
      <c r="L30" s="71" t="s">
        <v>27</v>
      </c>
      <c r="M30" s="66"/>
      <c r="N30" s="72"/>
      <c r="O30" s="65"/>
      <c r="P30" s="71" t="s">
        <v>27</v>
      </c>
      <c r="Q30" s="66"/>
      <c r="R30" s="73"/>
      <c r="S30" s="65"/>
      <c r="T30" s="71" t="s">
        <v>27</v>
      </c>
      <c r="U30" s="66"/>
      <c r="V30" s="73"/>
      <c r="W30" s="65"/>
      <c r="X30" s="71" t="s">
        <v>27</v>
      </c>
      <c r="Y30" s="66"/>
      <c r="Z30" s="72"/>
      <c r="AA30" s="72"/>
      <c r="AB30" s="74">
        <f>IF($G30-$I30&gt;0,1,0)+IF($K30-$M30&gt;0,1,0)+IF($O30-$Q30&gt;0,1,0)+IF($S30-$U30&gt;0,1,0)+IF($W30-$Y30&gt;0,1,0)</f>
        <v>0</v>
      </c>
      <c r="AC30" s="75" t="s">
        <v>27</v>
      </c>
      <c r="AD30" s="76">
        <f>IF($G30-$I30&lt;0,1,0)+IF($K30-$M30&lt;0,1,0)+IF($O30-$Q30&lt;0,1,0)+IF($S30-$U30&lt;0,1,0)+IF($W30-$Y30&lt;0,1,0)</f>
        <v>0</v>
      </c>
      <c r="AE30" s="77"/>
      <c r="AF30" s="78">
        <f>IF($AB30-$AD30&gt;0,1,0)</f>
        <v>0</v>
      </c>
      <c r="AG30" s="67" t="s">
        <v>27</v>
      </c>
      <c r="AH30" s="79">
        <f>IF($AB30-$AD30&lt;0,1,0)</f>
        <v>0</v>
      </c>
      <c r="AI30" s="80"/>
      <c r="AJ30" s="80"/>
      <c r="AK30" s="80"/>
      <c r="AM30" s="7"/>
      <c r="AN30" s="18"/>
    </row>
    <row r="31" spans="1:40" ht="14.25" customHeight="1" outlineLevel="1">
      <c r="A31" s="15" t="s">
        <v>17</v>
      </c>
      <c r="B31" s="1" t="str">
        <f>CONCATENATE(D11,"  -  ",D12)</f>
        <v>Konsta Kähtävä, Por-83  -  Viivi-Mari Vastavuo, MBF</v>
      </c>
      <c r="D31" s="80"/>
      <c r="E31" s="80"/>
      <c r="F31" s="80"/>
      <c r="G31" s="65"/>
      <c r="H31" s="71" t="s">
        <v>27</v>
      </c>
      <c r="I31" s="66"/>
      <c r="J31" s="72"/>
      <c r="K31" s="65"/>
      <c r="L31" s="71" t="s">
        <v>27</v>
      </c>
      <c r="M31" s="66"/>
      <c r="N31" s="72"/>
      <c r="O31" s="65"/>
      <c r="P31" s="71" t="s">
        <v>27</v>
      </c>
      <c r="Q31" s="66"/>
      <c r="R31" s="73"/>
      <c r="S31" s="65"/>
      <c r="T31" s="71" t="s">
        <v>27</v>
      </c>
      <c r="U31" s="66"/>
      <c r="V31" s="73"/>
      <c r="W31" s="65"/>
      <c r="X31" s="71" t="s">
        <v>27</v>
      </c>
      <c r="Y31" s="66"/>
      <c r="Z31" s="72"/>
      <c r="AA31" s="72"/>
      <c r="AB31" s="74">
        <f>IF($G31-$I31&gt;0,1,0)+IF($K31-$M31&gt;0,1,0)+IF($O31-$Q31&gt;0,1,0)+IF($S31-$U31&gt;0,1,0)+IF($W31-$Y31&gt;0,1,0)</f>
        <v>0</v>
      </c>
      <c r="AC31" s="75" t="s">
        <v>27</v>
      </c>
      <c r="AD31" s="76">
        <f>IF($G31-$I31&lt;0,1,0)+IF($K31-$M31&lt;0,1,0)+IF($O31-$Q31&lt;0,1,0)+IF($S31-$U31&lt;0,1,0)+IF($W31-$Y31&lt;0,1,0)</f>
        <v>0</v>
      </c>
      <c r="AE31" s="77"/>
      <c r="AF31" s="78">
        <f>IF($AB31-$AD31&gt;0,1,0)</f>
        <v>0</v>
      </c>
      <c r="AG31" s="67" t="s">
        <v>27</v>
      </c>
      <c r="AH31" s="79">
        <f>IF($AB31-$AD31&lt;0,1,0)</f>
        <v>0</v>
      </c>
      <c r="AI31" s="80"/>
      <c r="AJ31" s="80"/>
      <c r="AK31" s="80"/>
      <c r="AM31" s="7"/>
      <c r="AN31" s="18"/>
    </row>
    <row r="32" spans="1:40" ht="14.25" customHeight="1" outlineLevel="1">
      <c r="A32" s="15" t="s">
        <v>18</v>
      </c>
      <c r="B32" s="1" t="str">
        <f>CONCATENATE(D13,"  -  ",D14)</f>
        <v>Aleksi O'Connor, MBF  -  Jussi Hietanen, SeSi</v>
      </c>
      <c r="D32" s="80"/>
      <c r="E32" s="80"/>
      <c r="F32" s="80"/>
      <c r="G32" s="65">
        <v>11</v>
      </c>
      <c r="H32" s="71" t="s">
        <v>27</v>
      </c>
      <c r="I32" s="66">
        <v>2</v>
      </c>
      <c r="J32" s="72"/>
      <c r="K32" s="65">
        <v>11</v>
      </c>
      <c r="L32" s="71" t="s">
        <v>27</v>
      </c>
      <c r="M32" s="66">
        <v>4</v>
      </c>
      <c r="N32" s="72"/>
      <c r="O32" s="65">
        <v>11</v>
      </c>
      <c r="P32" s="71" t="s">
        <v>27</v>
      </c>
      <c r="Q32" s="66">
        <v>4</v>
      </c>
      <c r="R32" s="73"/>
      <c r="S32" s="65"/>
      <c r="T32" s="71" t="s">
        <v>27</v>
      </c>
      <c r="U32" s="66"/>
      <c r="V32" s="73"/>
      <c r="W32" s="65"/>
      <c r="X32" s="71" t="s">
        <v>27</v>
      </c>
      <c r="Y32" s="66"/>
      <c r="Z32" s="72"/>
      <c r="AA32" s="72"/>
      <c r="AB32" s="74">
        <f>IF($G32-$I32&gt;0,1,0)+IF($K32-$M32&gt;0,1,0)+IF($O32-$Q32&gt;0,1,0)+IF($S32-$U32&gt;0,1,0)+IF($W32-$Y32&gt;0,1,0)</f>
        <v>3</v>
      </c>
      <c r="AC32" s="75" t="s">
        <v>27</v>
      </c>
      <c r="AD32" s="76">
        <f>IF($G32-$I32&lt;0,1,0)+IF($K32-$M32&lt;0,1,0)+IF($O32-$Q32&lt;0,1,0)+IF($S32-$U32&lt;0,1,0)+IF($W32-$Y32&lt;0,1,0)</f>
        <v>0</v>
      </c>
      <c r="AE32" s="77"/>
      <c r="AF32" s="78">
        <f>IF($AB32-$AD32&gt;0,1,0)</f>
        <v>1</v>
      </c>
      <c r="AG32" s="67" t="s">
        <v>27</v>
      </c>
      <c r="AH32" s="79">
        <f>IF($AB32-$AD32&lt;0,1,0)</f>
        <v>0</v>
      </c>
      <c r="AI32" s="80"/>
      <c r="AJ32" s="80"/>
      <c r="AK32" s="80"/>
      <c r="AM32" s="7"/>
      <c r="AN32" s="18"/>
    </row>
    <row r="33" spans="1:40" ht="14.25" customHeight="1" outlineLevel="1">
      <c r="A33" s="15"/>
      <c r="D33" s="80"/>
      <c r="E33" s="80"/>
      <c r="F33" s="80"/>
      <c r="G33" s="82"/>
      <c r="H33" s="83"/>
      <c r="I33" s="84"/>
      <c r="J33" s="72"/>
      <c r="K33" s="82"/>
      <c r="L33" s="83"/>
      <c r="M33" s="84"/>
      <c r="N33" s="72"/>
      <c r="O33" s="82"/>
      <c r="P33" s="83"/>
      <c r="Q33" s="84"/>
      <c r="R33" s="73"/>
      <c r="S33" s="82"/>
      <c r="T33" s="83"/>
      <c r="U33" s="84"/>
      <c r="V33" s="73"/>
      <c r="W33" s="82"/>
      <c r="X33" s="83"/>
      <c r="Y33" s="84"/>
      <c r="Z33" s="72"/>
      <c r="AA33" s="72"/>
      <c r="AB33" s="74"/>
      <c r="AC33" s="75"/>
      <c r="AD33" s="76"/>
      <c r="AE33" s="77"/>
      <c r="AF33" s="78"/>
      <c r="AG33" s="68"/>
      <c r="AH33" s="79"/>
      <c r="AI33" s="80"/>
      <c r="AJ33" s="80"/>
      <c r="AK33" s="80"/>
      <c r="AN33" s="18"/>
    </row>
    <row r="34" spans="1:40" ht="14.25" customHeight="1" outlineLevel="1">
      <c r="A34" s="15" t="s">
        <v>20</v>
      </c>
      <c r="B34" s="1" t="str">
        <f>CONCATENATE(D10,"  -  ",D11)</f>
        <v>Roni Kantola, TuKa  -  Konsta Kähtävä, Por-83</v>
      </c>
      <c r="D34" s="80"/>
      <c r="E34" s="80"/>
      <c r="F34" s="80"/>
      <c r="G34" s="65">
        <v>11</v>
      </c>
      <c r="H34" s="71" t="s">
        <v>27</v>
      </c>
      <c r="I34" s="66">
        <v>8</v>
      </c>
      <c r="J34" s="72"/>
      <c r="K34" s="65">
        <v>11</v>
      </c>
      <c r="L34" s="71" t="s">
        <v>27</v>
      </c>
      <c r="M34" s="66">
        <v>8</v>
      </c>
      <c r="N34" s="72"/>
      <c r="O34" s="65">
        <v>14</v>
      </c>
      <c r="P34" s="71" t="s">
        <v>27</v>
      </c>
      <c r="Q34" s="66">
        <v>12</v>
      </c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3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1</v>
      </c>
      <c r="AG34" s="67" t="s">
        <v>27</v>
      </c>
      <c r="AH34" s="79">
        <f>IF($AB34-$AD34&lt;0,1,0)</f>
        <v>0</v>
      </c>
      <c r="AI34" s="80"/>
      <c r="AJ34" s="80"/>
      <c r="AK34" s="80"/>
      <c r="AM34" s="7"/>
      <c r="AN34" s="18"/>
    </row>
    <row r="35" spans="1:40" ht="14.25" customHeight="1" outlineLevel="1">
      <c r="A35" s="15" t="s">
        <v>21</v>
      </c>
      <c r="B35" s="1" t="str">
        <f>CONCATENATE(D12,"  -  ",D13)</f>
        <v>Viivi-Mari Vastavuo, MBF  -  Aleksi O'Connor, MBF</v>
      </c>
      <c r="D35" s="80"/>
      <c r="E35" s="80"/>
      <c r="F35" s="80"/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 outlineLevel="1">
      <c r="A36" s="15" t="s">
        <v>22</v>
      </c>
      <c r="B36" s="1" t="str">
        <f>CONCATENATE(D14,"  -  ",D15)</f>
        <v>Jussi Hietanen, SeSi  -  </v>
      </c>
      <c r="D36" s="80"/>
      <c r="E36" s="80"/>
      <c r="F36" s="80"/>
      <c r="G36" s="65"/>
      <c r="H36" s="71" t="s">
        <v>27</v>
      </c>
      <c r="I36" s="66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85">
        <f>IF($G36-$I36&gt;0,1,0)+IF($K36-$M36&gt;0,1,0)+IF($O36-$Q36&gt;0,1,0)+IF($S36-$U36&gt;0,1,0)+IF($W36-$Y36&gt;0,1,0)</f>
        <v>0</v>
      </c>
      <c r="AC36" s="86" t="s">
        <v>27</v>
      </c>
      <c r="AD36" s="87">
        <f>IF($G36-$I36&lt;0,1,0)+IF($K36-$M36&lt;0,1,0)+IF($O36-$Q36&lt;0,1,0)+IF($S36-$U36&lt;0,1,0)+IF($W36-$Y36&lt;0,1,0)</f>
        <v>0</v>
      </c>
      <c r="AE36" s="77"/>
      <c r="AF36" s="88">
        <f>IF($AB36-$AD36&gt;0,1,0)</f>
        <v>0</v>
      </c>
      <c r="AG36" s="69" t="s">
        <v>27</v>
      </c>
      <c r="AH36" s="89">
        <f>IF($AB36-$AD36&lt;0,1,0)</f>
        <v>0</v>
      </c>
      <c r="AI36" s="80"/>
      <c r="AJ36" s="80"/>
      <c r="AK36" s="80"/>
      <c r="AM36" s="7"/>
      <c r="AN36" s="18"/>
    </row>
    <row r="37" spans="4:37" ht="14.25" customHeight="1" outlineLevel="1">
      <c r="D37" s="80"/>
      <c r="E37" s="80"/>
      <c r="F37" s="8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92"/>
      <c r="R37" s="92"/>
      <c r="S37" s="92"/>
      <c r="T37" s="92"/>
      <c r="U37" s="80"/>
      <c r="V37" s="80"/>
      <c r="W37" s="80"/>
      <c r="X37" s="80"/>
      <c r="Y37" s="80"/>
      <c r="Z37" s="80"/>
      <c r="AA37" s="80"/>
      <c r="AB37" s="80"/>
      <c r="AC37" s="90"/>
      <c r="AD37" s="90"/>
      <c r="AE37" s="90"/>
      <c r="AF37" s="90"/>
      <c r="AG37" s="80"/>
      <c r="AH37" s="80"/>
      <c r="AI37" s="80"/>
      <c r="AJ37" s="80"/>
      <c r="AK37" s="80"/>
    </row>
    <row r="38" spans="4:37" ht="14.25" customHeight="1" outlineLevel="1">
      <c r="D38" s="80"/>
      <c r="E38" s="80"/>
      <c r="F38" s="80"/>
      <c r="G38" s="90"/>
      <c r="H38" s="90"/>
      <c r="I38" s="90"/>
      <c r="J38" s="90"/>
      <c r="K38" s="90"/>
      <c r="L38" s="90"/>
      <c r="M38" s="90"/>
      <c r="N38" s="90"/>
      <c r="O38" s="90"/>
      <c r="P38" s="91"/>
      <c r="Q38" s="92"/>
      <c r="R38" s="92"/>
      <c r="S38" s="92"/>
      <c r="T38" s="92"/>
      <c r="U38" s="80"/>
      <c r="V38" s="80"/>
      <c r="W38" s="80"/>
      <c r="X38" s="80"/>
      <c r="Y38" s="80"/>
      <c r="Z38" s="80"/>
      <c r="AA38" s="80"/>
      <c r="AB38" s="80"/>
      <c r="AC38" s="90"/>
      <c r="AD38" s="90"/>
      <c r="AE38" s="90"/>
      <c r="AF38" s="90"/>
      <c r="AG38" s="80"/>
      <c r="AH38" s="80"/>
      <c r="AI38" s="80"/>
      <c r="AJ38" s="80"/>
      <c r="AK38" s="80"/>
    </row>
    <row r="39" spans="4:37" ht="14.25" customHeight="1" outlineLevel="1">
      <c r="D39" s="80"/>
      <c r="E39" s="80"/>
      <c r="F39" s="8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92"/>
      <c r="R39" s="92"/>
      <c r="S39" s="92"/>
      <c r="T39" s="92"/>
      <c r="U39" s="80"/>
      <c r="V39" s="80"/>
      <c r="W39" s="80"/>
      <c r="X39" s="80"/>
      <c r="Y39" s="80"/>
      <c r="Z39" s="80"/>
      <c r="AA39" s="80"/>
      <c r="AB39" s="80"/>
      <c r="AC39" s="90"/>
      <c r="AD39" s="90"/>
      <c r="AE39" s="90"/>
      <c r="AF39" s="90"/>
      <c r="AG39" s="80"/>
      <c r="AH39" s="80"/>
      <c r="AI39" s="80"/>
      <c r="AJ39" s="80"/>
      <c r="AK39" s="80"/>
    </row>
    <row r="40" spans="4:37" ht="14.25" customHeight="1" outlineLevel="1">
      <c r="D40" s="80"/>
      <c r="E40" s="80"/>
      <c r="F40" s="80"/>
      <c r="G40" s="90"/>
      <c r="H40" s="90"/>
      <c r="I40" s="90"/>
      <c r="J40" s="90"/>
      <c r="K40" s="90"/>
      <c r="L40" s="90"/>
      <c r="M40" s="90"/>
      <c r="N40" s="90"/>
      <c r="O40" s="90"/>
      <c r="P40" s="91"/>
      <c r="Q40" s="92"/>
      <c r="R40" s="92"/>
      <c r="S40" s="92"/>
      <c r="T40" s="92"/>
      <c r="U40" s="80"/>
      <c r="V40" s="80"/>
      <c r="W40" s="80"/>
      <c r="X40" s="80"/>
      <c r="Y40" s="80"/>
      <c r="Z40" s="80"/>
      <c r="AA40" s="80"/>
      <c r="AB40" s="80"/>
      <c r="AC40" s="90"/>
      <c r="AD40" s="90"/>
      <c r="AE40" s="90"/>
      <c r="AF40" s="90"/>
      <c r="AG40" s="80"/>
      <c r="AH40" s="80"/>
      <c r="AI40" s="80"/>
      <c r="AJ40" s="80"/>
      <c r="AK40" s="80"/>
    </row>
    <row r="41" spans="4:37" ht="14.25" customHeight="1" outlineLevel="1">
      <c r="D41" s="80"/>
      <c r="E41" s="80"/>
      <c r="F41" s="80"/>
      <c r="G41" s="90"/>
      <c r="H41" s="90"/>
      <c r="I41" s="90"/>
      <c r="J41" s="90"/>
      <c r="K41" s="90"/>
      <c r="L41" s="90"/>
      <c r="M41" s="90"/>
      <c r="N41" s="90"/>
      <c r="O41" s="90"/>
      <c r="P41" s="91"/>
      <c r="Q41" s="92"/>
      <c r="R41" s="92"/>
      <c r="S41" s="92"/>
      <c r="T41" s="92"/>
      <c r="U41" s="80"/>
      <c r="V41" s="80"/>
      <c r="W41" s="80"/>
      <c r="X41" s="80"/>
      <c r="Y41" s="80"/>
      <c r="Z41" s="80"/>
      <c r="AA41" s="80"/>
      <c r="AB41" s="80"/>
      <c r="AC41" s="90"/>
      <c r="AD41" s="90"/>
      <c r="AE41" s="90"/>
      <c r="AF41" s="90"/>
      <c r="AG41" s="80"/>
      <c r="AH41" s="80"/>
      <c r="AI41" s="80"/>
      <c r="AJ41" s="80"/>
      <c r="AK41" s="80"/>
    </row>
    <row r="42" spans="4:37" ht="14.25" customHeight="1"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</row>
    <row r="43" spans="4:37" ht="14.25" customHeight="1"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92"/>
      <c r="V43" s="92"/>
      <c r="W43" s="92"/>
      <c r="X43" s="92"/>
      <c r="Y43" s="92"/>
      <c r="Z43" s="92"/>
      <c r="AA43" s="92"/>
      <c r="AB43" s="92"/>
      <c r="AC43" s="92"/>
      <c r="AD43" s="80"/>
      <c r="AE43" s="80"/>
      <c r="AF43" s="80"/>
      <c r="AG43" s="80"/>
      <c r="AH43" s="80"/>
      <c r="AI43" s="80"/>
      <c r="AJ43" s="80"/>
      <c r="AK43" s="80"/>
    </row>
    <row r="44" spans="2:4" ht="14.25" customHeight="1">
      <c r="B44" s="95" t="s">
        <v>52</v>
      </c>
      <c r="C44" s="31"/>
      <c r="D44" s="31"/>
    </row>
    <row r="45" spans="2:37" ht="14.25" customHeight="1">
      <c r="B45" s="12"/>
      <c r="C45" s="13"/>
      <c r="D45" s="14"/>
      <c r="E45" s="126">
        <v>1</v>
      </c>
      <c r="F45" s="127"/>
      <c r="G45" s="127"/>
      <c r="H45" s="127"/>
      <c r="I45" s="128"/>
      <c r="J45" s="126">
        <v>2</v>
      </c>
      <c r="K45" s="129"/>
      <c r="L45" s="129"/>
      <c r="M45" s="129"/>
      <c r="N45" s="130"/>
      <c r="O45" s="126">
        <v>3</v>
      </c>
      <c r="P45" s="129"/>
      <c r="Q45" s="129"/>
      <c r="R45" s="129"/>
      <c r="S45" s="130"/>
      <c r="T45" s="126">
        <v>4</v>
      </c>
      <c r="U45" s="129"/>
      <c r="V45" s="129"/>
      <c r="W45" s="129"/>
      <c r="X45" s="130"/>
      <c r="Y45" s="126">
        <v>5</v>
      </c>
      <c r="Z45" s="129"/>
      <c r="AA45" s="129"/>
      <c r="AB45" s="129"/>
      <c r="AC45" s="130"/>
      <c r="AD45" s="126">
        <v>6</v>
      </c>
      <c r="AE45" s="129"/>
      <c r="AF45" s="129"/>
      <c r="AG45" s="129"/>
      <c r="AH45" s="130"/>
      <c r="AI45" s="29" t="s">
        <v>0</v>
      </c>
      <c r="AJ45" s="29" t="s">
        <v>1</v>
      </c>
      <c r="AK45" s="29" t="s">
        <v>2</v>
      </c>
    </row>
    <row r="46" spans="1:37" ht="14.25" customHeight="1">
      <c r="A46" s="20">
        <v>63</v>
      </c>
      <c r="B46" s="30">
        <v>1</v>
      </c>
      <c r="C46" s="36">
        <v>7</v>
      </c>
      <c r="D46" s="14" t="str">
        <f>IF(A46=0,"",INDEX(Nimet!$A$2:$D$251,A46,4))</f>
        <v>Emil Rantatulkkila, MBF</v>
      </c>
      <c r="E46" s="131"/>
      <c r="F46" s="132"/>
      <c r="G46" s="132"/>
      <c r="H46" s="132"/>
      <c r="I46" s="133"/>
      <c r="J46" s="134" t="str">
        <f>CONCATENATE(AB70,"-",AD70)</f>
        <v>3-1</v>
      </c>
      <c r="K46" s="135"/>
      <c r="L46" s="135"/>
      <c r="M46" s="135"/>
      <c r="N46" s="136"/>
      <c r="O46" s="134" t="str">
        <f>CONCATENATE(AB62,"-",AD62)</f>
        <v>0-0</v>
      </c>
      <c r="P46" s="135"/>
      <c r="Q46" s="135"/>
      <c r="R46" s="135"/>
      <c r="S46" s="136"/>
      <c r="T46" s="134" t="str">
        <f>CONCATENATE(AB58,"-",AD58)</f>
        <v>3-1</v>
      </c>
      <c r="U46" s="135"/>
      <c r="V46" s="135"/>
      <c r="W46" s="135"/>
      <c r="X46" s="136"/>
      <c r="Y46" s="134" t="str">
        <f>CONCATENATE(AB54,"-",AD54)</f>
        <v>3-0</v>
      </c>
      <c r="Z46" s="135"/>
      <c r="AA46" s="135"/>
      <c r="AB46" s="135"/>
      <c r="AC46" s="136"/>
      <c r="AD46" s="134" t="str">
        <f>CONCATENATE(AB66,"-",AD66)</f>
        <v>0-0</v>
      </c>
      <c r="AE46" s="135"/>
      <c r="AF46" s="135"/>
      <c r="AG46" s="135"/>
      <c r="AH46" s="136"/>
      <c r="AI46" s="29" t="str">
        <f>CONCATENATE(AF54+AF58+AF62+AF66+AF70,"-",AH54+AH58+AH62+AH66+AH70)</f>
        <v>3-0</v>
      </c>
      <c r="AJ46" s="29" t="str">
        <f>CONCATENATE(AB54+AB58+AB62+AB66+AB70,"-",AD54+AD58+AD62+AD66+AD70)</f>
        <v>9-2</v>
      </c>
      <c r="AK46" s="70">
        <v>1</v>
      </c>
    </row>
    <row r="47" spans="1:37" ht="14.25" customHeight="1">
      <c r="A47" s="20">
        <v>32</v>
      </c>
      <c r="B47" s="30">
        <v>2</v>
      </c>
      <c r="C47" s="36">
        <v>17</v>
      </c>
      <c r="D47" s="14" t="str">
        <f>IF(A47=0,"",INDEX(Nimet!$A$2:$D$251,A47,4))</f>
        <v>Jancarlo Rodriguez, Por-83</v>
      </c>
      <c r="E47" s="134" t="str">
        <f>CONCATENATE(AD70,"-",AB70)</f>
        <v>1-3</v>
      </c>
      <c r="F47" s="135"/>
      <c r="G47" s="135"/>
      <c r="H47" s="135"/>
      <c r="I47" s="136"/>
      <c r="J47" s="131"/>
      <c r="K47" s="132"/>
      <c r="L47" s="132"/>
      <c r="M47" s="132"/>
      <c r="N47" s="133"/>
      <c r="O47" s="134" t="str">
        <f>CONCATENATE(AB67,"-",AD67)</f>
        <v>0-0</v>
      </c>
      <c r="P47" s="135"/>
      <c r="Q47" s="135"/>
      <c r="R47" s="135"/>
      <c r="S47" s="136"/>
      <c r="T47" s="134" t="str">
        <f>CONCATENATE(AB55,"-",AD55)</f>
        <v>3-0</v>
      </c>
      <c r="U47" s="135"/>
      <c r="V47" s="135"/>
      <c r="W47" s="135"/>
      <c r="X47" s="136"/>
      <c r="Y47" s="134" t="str">
        <f>CONCATENATE(AB63,"-",AD63)</f>
        <v>3-0</v>
      </c>
      <c r="Z47" s="135"/>
      <c r="AA47" s="135"/>
      <c r="AB47" s="135"/>
      <c r="AC47" s="136"/>
      <c r="AD47" s="134" t="str">
        <f>CONCATENATE(AB59,"-",AD59)</f>
        <v>0-0</v>
      </c>
      <c r="AE47" s="127"/>
      <c r="AF47" s="127"/>
      <c r="AG47" s="127"/>
      <c r="AH47" s="128"/>
      <c r="AI47" s="11" t="str">
        <f>CONCATENATE(AF55+AF59+AF63+AF67+AH70,"-",AH55+AH59+AH63+AH67+AF70)</f>
        <v>2-1</v>
      </c>
      <c r="AJ47" s="29" t="str">
        <f>CONCATENATE(AB55+AB59+AB63+AB67+AD70,"-",AD55+AD59+AD63+AD67+AB70)</f>
        <v>7-3</v>
      </c>
      <c r="AK47" s="70">
        <v>2</v>
      </c>
    </row>
    <row r="48" spans="1:37" ht="14.25" customHeight="1">
      <c r="A48" s="20">
        <v>77</v>
      </c>
      <c r="B48" s="30">
        <v>3</v>
      </c>
      <c r="C48" s="36"/>
      <c r="D48" s="122" t="str">
        <f>IF(A48=0,"",INDEX(Nimet!$A$2:$D$251,A48,4))</f>
        <v>Anton Nurmiaho, MBF</v>
      </c>
      <c r="E48" s="134" t="str">
        <f>CONCATENATE(AD62,"-",AB62)</f>
        <v>0-0</v>
      </c>
      <c r="F48" s="135"/>
      <c r="G48" s="135"/>
      <c r="H48" s="135"/>
      <c r="I48" s="136"/>
      <c r="J48" s="134" t="str">
        <f>CONCATENATE(AD67,"-",AB67)</f>
        <v>0-0</v>
      </c>
      <c r="K48" s="135"/>
      <c r="L48" s="135"/>
      <c r="M48" s="135"/>
      <c r="N48" s="136"/>
      <c r="O48" s="131"/>
      <c r="P48" s="132"/>
      <c r="Q48" s="132"/>
      <c r="R48" s="132"/>
      <c r="S48" s="133"/>
      <c r="T48" s="134" t="str">
        <f>CONCATENATE(AB71,"-",AD71)</f>
        <v>0-0</v>
      </c>
      <c r="U48" s="135"/>
      <c r="V48" s="135"/>
      <c r="W48" s="135"/>
      <c r="X48" s="136"/>
      <c r="Y48" s="134" t="str">
        <f>CONCATENATE(AB60,"-",AD60)</f>
        <v>0-0</v>
      </c>
      <c r="Z48" s="135"/>
      <c r="AA48" s="135"/>
      <c r="AB48" s="135"/>
      <c r="AC48" s="136"/>
      <c r="AD48" s="134" t="str">
        <f>CONCATENATE(AB56,"-",AD56)</f>
        <v>0-0</v>
      </c>
      <c r="AE48" s="135"/>
      <c r="AF48" s="135"/>
      <c r="AG48" s="135"/>
      <c r="AH48" s="136"/>
      <c r="AI48" s="29" t="str">
        <f>CONCATENATE(AF56+AF60+AH62+AH67+AF71,"-",AH56+AH60+AF62+AF67+AH71)</f>
        <v>0-0</v>
      </c>
      <c r="AJ48" s="29" t="str">
        <f>CONCATENATE(AB56+AB60+AD62+AD67+AB71,"-",AD56+AD60+AB62+AB67+AD71)</f>
        <v>0-0</v>
      </c>
      <c r="AK48" s="70"/>
    </row>
    <row r="49" spans="1:37" ht="14.25" customHeight="1">
      <c r="A49" s="20">
        <v>100</v>
      </c>
      <c r="B49" s="30">
        <v>4</v>
      </c>
      <c r="C49" s="36"/>
      <c r="D49" s="14" t="str">
        <f>IF(A49=0,"",INDEX(Nimet!$A$2:$D$251,A49,4))</f>
        <v>Kristel Treimann, Nomme SK</v>
      </c>
      <c r="E49" s="134" t="str">
        <f>CONCATENATE(AD58,"-",AB58)</f>
        <v>1-3</v>
      </c>
      <c r="F49" s="135"/>
      <c r="G49" s="135"/>
      <c r="H49" s="135"/>
      <c r="I49" s="136"/>
      <c r="J49" s="134" t="str">
        <f>CONCATENATE(AD55,"-",AB55)</f>
        <v>0-3</v>
      </c>
      <c r="K49" s="135"/>
      <c r="L49" s="135"/>
      <c r="M49" s="135"/>
      <c r="N49" s="136"/>
      <c r="O49" s="134" t="str">
        <f>CONCATENATE(AD71,"-",AB71)</f>
        <v>0-0</v>
      </c>
      <c r="P49" s="135"/>
      <c r="Q49" s="135"/>
      <c r="R49" s="135"/>
      <c r="S49" s="136"/>
      <c r="T49" s="131"/>
      <c r="U49" s="132"/>
      <c r="V49" s="132"/>
      <c r="W49" s="132"/>
      <c r="X49" s="133"/>
      <c r="Y49" s="134" t="str">
        <f>CONCATENATE(AB68,"-",AD68)</f>
        <v>3-0</v>
      </c>
      <c r="Z49" s="135"/>
      <c r="AA49" s="135"/>
      <c r="AB49" s="135"/>
      <c r="AC49" s="136"/>
      <c r="AD49" s="134" t="str">
        <f>CONCATENATE(AB64,"-",AD64)</f>
        <v>0-0</v>
      </c>
      <c r="AE49" s="135"/>
      <c r="AF49" s="135"/>
      <c r="AG49" s="135"/>
      <c r="AH49" s="136"/>
      <c r="AI49" s="29" t="str">
        <f>CONCATENATE(AH55+AH58+AF64+AF68+AH71,"-",AF55+AF58+AH64+AH68+AF71)</f>
        <v>1-2</v>
      </c>
      <c r="AJ49" s="29" t="str">
        <f>CONCATENATE(AD55+AD58+AB64+AB68+AD71,"-",AB55+AB58+AD64+AD68+AB71)</f>
        <v>4-6</v>
      </c>
      <c r="AK49" s="70">
        <v>3</v>
      </c>
    </row>
    <row r="50" spans="1:37" ht="14.25" customHeight="1">
      <c r="A50" s="20">
        <v>115</v>
      </c>
      <c r="B50" s="30">
        <v>5</v>
      </c>
      <c r="C50" s="36"/>
      <c r="D50" s="14" t="str">
        <f>IF(A50=0,"",INDEX(Nimet!$A$2:$D$251,A50,4))</f>
        <v>Aleksi Hynynen, SeSi</v>
      </c>
      <c r="E50" s="134" t="str">
        <f>CONCATENATE(AD54,"-",AB54)</f>
        <v>0-3</v>
      </c>
      <c r="F50" s="135"/>
      <c r="G50" s="135"/>
      <c r="H50" s="135"/>
      <c r="I50" s="136"/>
      <c r="J50" s="134" t="str">
        <f>CONCATENATE(AD63,"-",AB63)</f>
        <v>0-3</v>
      </c>
      <c r="K50" s="135"/>
      <c r="L50" s="135"/>
      <c r="M50" s="135"/>
      <c r="N50" s="136"/>
      <c r="O50" s="134" t="str">
        <f>CONCATENATE(AD60,"-",AB60)</f>
        <v>0-0</v>
      </c>
      <c r="P50" s="135"/>
      <c r="Q50" s="135"/>
      <c r="R50" s="135"/>
      <c r="S50" s="136"/>
      <c r="T50" s="134" t="str">
        <f>CONCATENATE(AD68,"-",AB68)</f>
        <v>0-3</v>
      </c>
      <c r="U50" s="135"/>
      <c r="V50" s="135"/>
      <c r="W50" s="135"/>
      <c r="X50" s="136"/>
      <c r="Y50" s="131"/>
      <c r="Z50" s="132"/>
      <c r="AA50" s="132"/>
      <c r="AB50" s="132"/>
      <c r="AC50" s="133"/>
      <c r="AD50" s="134" t="str">
        <f>CONCATENATE(AB72,"-",AD72)</f>
        <v>0-0</v>
      </c>
      <c r="AE50" s="135"/>
      <c r="AF50" s="135"/>
      <c r="AG50" s="135"/>
      <c r="AH50" s="136"/>
      <c r="AI50" s="29" t="str">
        <f>CONCATENATE(AH54+AH60+AH63+AH68+AF72,"-",AF54+AF60+AF63+AF68+AH72)</f>
        <v>0-3</v>
      </c>
      <c r="AJ50" s="29" t="str">
        <f>CONCATENATE(AD54+AD60+AD63+AD68+AB72,"-",AB54+AB60+AB63+AB68+AD72)</f>
        <v>0-9</v>
      </c>
      <c r="AK50" s="70">
        <v>4</v>
      </c>
    </row>
    <row r="51" spans="1:37" ht="14.25" customHeight="1">
      <c r="A51" s="20"/>
      <c r="B51" s="30">
        <v>6</v>
      </c>
      <c r="C51" s="36"/>
      <c r="D51" s="14">
        <f>IF(A51=0,"",INDEX(Nimet!$A$2:$D$251,A51,4))</f>
      </c>
      <c r="E51" s="134" t="str">
        <f>CONCATENATE(AD66,"-",AB66)</f>
        <v>0-0</v>
      </c>
      <c r="F51" s="135"/>
      <c r="G51" s="135"/>
      <c r="H51" s="135"/>
      <c r="I51" s="136"/>
      <c r="J51" s="134" t="str">
        <f>CONCATENATE(AD59,"-",AB59)</f>
        <v>0-0</v>
      </c>
      <c r="K51" s="135"/>
      <c r="L51" s="135"/>
      <c r="M51" s="135"/>
      <c r="N51" s="136"/>
      <c r="O51" s="134" t="str">
        <f>CONCATENATE(AD56,"-",AB56)</f>
        <v>0-0</v>
      </c>
      <c r="P51" s="135"/>
      <c r="Q51" s="135"/>
      <c r="R51" s="135"/>
      <c r="S51" s="136"/>
      <c r="T51" s="134" t="str">
        <f>CONCATENATE(AD64,"-",AB64)</f>
        <v>0-0</v>
      </c>
      <c r="U51" s="135"/>
      <c r="V51" s="135"/>
      <c r="W51" s="135"/>
      <c r="X51" s="136"/>
      <c r="Y51" s="134" t="str">
        <f>CONCATENATE(AD72,"-",AB72)</f>
        <v>0-0</v>
      </c>
      <c r="Z51" s="135"/>
      <c r="AA51" s="135"/>
      <c r="AB51" s="135"/>
      <c r="AC51" s="136"/>
      <c r="AD51" s="131"/>
      <c r="AE51" s="132"/>
      <c r="AF51" s="132"/>
      <c r="AG51" s="132"/>
      <c r="AH51" s="133"/>
      <c r="AI51" s="29" t="str">
        <f>CONCATENATE(AH56+AH59+AH64+AH66+AH72,"-",AF56+AF59+AF64+AF66+AF72)</f>
        <v>0-0</v>
      </c>
      <c r="AJ51" s="29" t="str">
        <f>CONCATENATE(AD56+AD59+AD64+AD66+AD72,"-",AB56+AB59+AB64+AB66+AB72)</f>
        <v>0-0</v>
      </c>
      <c r="AK51" s="70"/>
    </row>
    <row r="52" spans="1:38" ht="14.25" customHeight="1">
      <c r="A52" s="16"/>
      <c r="B52" s="3"/>
      <c r="C52" s="3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1"/>
      <c r="AJ52" s="97"/>
      <c r="AK52" s="97"/>
      <c r="AL52" s="6"/>
    </row>
    <row r="53" spans="2:37" ht="14.25" customHeight="1" outlineLevel="1">
      <c r="B53" s="19" t="s">
        <v>28</v>
      </c>
      <c r="D53" s="80"/>
      <c r="E53" s="80"/>
      <c r="F53" s="80"/>
      <c r="G53" s="98"/>
      <c r="H53" s="99">
        <v>1</v>
      </c>
      <c r="I53" s="100"/>
      <c r="J53" s="101"/>
      <c r="K53" s="102"/>
      <c r="L53" s="103">
        <v>2</v>
      </c>
      <c r="M53" s="104"/>
      <c r="N53" s="101"/>
      <c r="O53" s="102"/>
      <c r="P53" s="103">
        <v>3</v>
      </c>
      <c r="Q53" s="105"/>
      <c r="R53" s="80"/>
      <c r="S53" s="106"/>
      <c r="T53" s="107">
        <v>4</v>
      </c>
      <c r="U53" s="105"/>
      <c r="V53" s="80"/>
      <c r="W53" s="106"/>
      <c r="X53" s="107">
        <v>5</v>
      </c>
      <c r="Y53" s="105"/>
      <c r="Z53" s="96"/>
      <c r="AA53" s="96"/>
      <c r="AB53" s="106"/>
      <c r="AC53" s="108" t="s">
        <v>34</v>
      </c>
      <c r="AD53" s="105"/>
      <c r="AE53" s="101"/>
      <c r="AF53" s="102"/>
      <c r="AG53" s="109" t="s">
        <v>35</v>
      </c>
      <c r="AH53" s="110"/>
      <c r="AI53" s="80"/>
      <c r="AJ53" s="80"/>
      <c r="AK53" s="111"/>
    </row>
    <row r="54" spans="1:40" ht="14.25" customHeight="1" outlineLevel="1">
      <c r="A54" s="15" t="s">
        <v>4</v>
      </c>
      <c r="B54" s="1" t="str">
        <f>CONCATENATE(D46,"  -  ",D50)</f>
        <v>Emil Rantatulkkila, MBF  -  Aleksi Hynynen, SeSi</v>
      </c>
      <c r="D54" s="80"/>
      <c r="E54" s="80"/>
      <c r="F54" s="80"/>
      <c r="G54" s="93">
        <v>11</v>
      </c>
      <c r="H54" s="81" t="s">
        <v>27</v>
      </c>
      <c r="I54" s="94">
        <v>3</v>
      </c>
      <c r="J54" s="72"/>
      <c r="K54" s="65">
        <v>11</v>
      </c>
      <c r="L54" s="71" t="s">
        <v>27</v>
      </c>
      <c r="M54" s="66">
        <v>3</v>
      </c>
      <c r="N54" s="72"/>
      <c r="O54" s="65">
        <v>11</v>
      </c>
      <c r="P54" s="71" t="s">
        <v>27</v>
      </c>
      <c r="Q54" s="66">
        <v>2</v>
      </c>
      <c r="R54" s="73"/>
      <c r="S54" s="65"/>
      <c r="T54" s="71" t="s">
        <v>27</v>
      </c>
      <c r="U54" s="66"/>
      <c r="V54" s="73"/>
      <c r="W54" s="65"/>
      <c r="X54" s="71" t="s">
        <v>27</v>
      </c>
      <c r="Y54" s="66"/>
      <c r="Z54" s="72"/>
      <c r="AA54" s="72"/>
      <c r="AB54" s="74">
        <f>IF($G54-$I54&gt;0,1,0)+IF($K54-$M54&gt;0,1,0)+IF($O54-$Q54&gt;0,1,0)+IF($S54-$U54&gt;0,1,0)+IF($W54-$Y54&gt;0,1,0)</f>
        <v>3</v>
      </c>
      <c r="AC54" s="75" t="s">
        <v>27</v>
      </c>
      <c r="AD54" s="76">
        <f>IF($G54-$I54&lt;0,1,0)+IF($K54-$M54&lt;0,1,0)+IF($O54-$Q54&lt;0,1,0)+IF($S54-$U54&lt;0,1,0)+IF($W54-$Y54&lt;0,1,0)</f>
        <v>0</v>
      </c>
      <c r="AE54" s="77"/>
      <c r="AF54" s="78">
        <f>IF($AB54-$AD54&gt;0,1,0)</f>
        <v>1</v>
      </c>
      <c r="AG54" s="67" t="s">
        <v>27</v>
      </c>
      <c r="AH54" s="79">
        <f>IF($AB54-$AD54&lt;0,1,0)</f>
        <v>0</v>
      </c>
      <c r="AI54" s="80"/>
      <c r="AJ54" s="80"/>
      <c r="AK54" s="80"/>
      <c r="AM54" s="7"/>
      <c r="AN54" s="18"/>
    </row>
    <row r="55" spans="1:40" ht="14.25" customHeight="1" outlineLevel="1">
      <c r="A55" s="15" t="s">
        <v>5</v>
      </c>
      <c r="B55" s="1" t="str">
        <f>CONCATENATE(D47,"  -  ",D49)</f>
        <v>Jancarlo Rodriguez, Por-83  -  Kristel Treimann, Nomme SK</v>
      </c>
      <c r="D55" s="80"/>
      <c r="E55" s="80"/>
      <c r="F55" s="80"/>
      <c r="G55" s="93">
        <v>11</v>
      </c>
      <c r="H55" s="81" t="s">
        <v>27</v>
      </c>
      <c r="I55" s="94">
        <v>7</v>
      </c>
      <c r="J55" s="72"/>
      <c r="K55" s="65">
        <v>11</v>
      </c>
      <c r="L55" s="71" t="s">
        <v>27</v>
      </c>
      <c r="M55" s="66">
        <v>6</v>
      </c>
      <c r="N55" s="72"/>
      <c r="O55" s="65">
        <v>11</v>
      </c>
      <c r="P55" s="71" t="s">
        <v>27</v>
      </c>
      <c r="Q55" s="66">
        <v>5</v>
      </c>
      <c r="R55" s="73"/>
      <c r="S55" s="65"/>
      <c r="T55" s="71" t="s">
        <v>27</v>
      </c>
      <c r="U55" s="66"/>
      <c r="V55" s="73"/>
      <c r="W55" s="65"/>
      <c r="X55" s="71" t="s">
        <v>27</v>
      </c>
      <c r="Y55" s="66"/>
      <c r="Z55" s="72"/>
      <c r="AA55" s="72"/>
      <c r="AB55" s="74">
        <f>IF($G55-$I55&gt;0,1,0)+IF($K55-$M55&gt;0,1,0)+IF($O55-$Q55&gt;0,1,0)+IF($S55-$U55&gt;0,1,0)+IF($W55-$Y55&gt;0,1,0)</f>
        <v>3</v>
      </c>
      <c r="AC55" s="75" t="s">
        <v>27</v>
      </c>
      <c r="AD55" s="76">
        <f>IF($G55-$I55&lt;0,1,0)+IF($K55-$M55&lt;0,1,0)+IF($O55-$Q55&lt;0,1,0)+IF($S55-$U55&lt;0,1,0)+IF($W55-$Y55&lt;0,1,0)</f>
        <v>0</v>
      </c>
      <c r="AE55" s="77"/>
      <c r="AF55" s="78">
        <f>IF($AB55-$AD55&gt;0,1,0)</f>
        <v>1</v>
      </c>
      <c r="AG55" s="67" t="s">
        <v>27</v>
      </c>
      <c r="AH55" s="79">
        <f>IF($AB55-$AD55&lt;0,1,0)</f>
        <v>0</v>
      </c>
      <c r="AI55" s="80"/>
      <c r="AJ55" s="80"/>
      <c r="AK55" s="80"/>
      <c r="AM55" s="7"/>
      <c r="AN55" s="18"/>
    </row>
    <row r="56" spans="1:40" ht="14.25" customHeight="1" outlineLevel="1">
      <c r="A56" s="15" t="s">
        <v>6</v>
      </c>
      <c r="B56" s="1" t="str">
        <f>CONCATENATE(D48,"  -  ",D51)</f>
        <v>Anton Nurmiaho, MBF  -  </v>
      </c>
      <c r="D56" s="80"/>
      <c r="E56" s="80"/>
      <c r="F56" s="80"/>
      <c r="G56" s="93"/>
      <c r="H56" s="81" t="s">
        <v>27</v>
      </c>
      <c r="I56" s="94"/>
      <c r="J56" s="72"/>
      <c r="K56" s="65"/>
      <c r="L56" s="71" t="s">
        <v>27</v>
      </c>
      <c r="M56" s="66"/>
      <c r="N56" s="72"/>
      <c r="O56" s="65"/>
      <c r="P56" s="71" t="s">
        <v>27</v>
      </c>
      <c r="Q56" s="66"/>
      <c r="R56" s="73"/>
      <c r="S56" s="65"/>
      <c r="T56" s="71" t="s">
        <v>27</v>
      </c>
      <c r="U56" s="66"/>
      <c r="V56" s="73"/>
      <c r="W56" s="65"/>
      <c r="X56" s="71" t="s">
        <v>27</v>
      </c>
      <c r="Y56" s="66"/>
      <c r="Z56" s="72"/>
      <c r="AA56" s="72"/>
      <c r="AB56" s="74">
        <f>IF($G56-$I56&gt;0,1,0)+IF($K56-$M56&gt;0,1,0)+IF($O56-$Q56&gt;0,1,0)+IF($S56-$U56&gt;0,1,0)+IF($W56-$Y56&gt;0,1,0)</f>
        <v>0</v>
      </c>
      <c r="AC56" s="75" t="s">
        <v>27</v>
      </c>
      <c r="AD56" s="76">
        <f>IF($G56-$I56&lt;0,1,0)+IF($K56-$M56&lt;0,1,0)+IF($O56-$Q56&lt;0,1,0)+IF($S56-$U56&lt;0,1,0)+IF($W56-$Y56&lt;0,1,0)</f>
        <v>0</v>
      </c>
      <c r="AE56" s="77"/>
      <c r="AF56" s="78">
        <f>IF($AB56-$AD56&gt;0,1,0)</f>
        <v>0</v>
      </c>
      <c r="AG56" s="67" t="s">
        <v>27</v>
      </c>
      <c r="AH56" s="79">
        <f>IF($AB56-$AD56&lt;0,1,0)</f>
        <v>0</v>
      </c>
      <c r="AI56" s="80"/>
      <c r="AJ56" s="80"/>
      <c r="AK56" s="80"/>
      <c r="AM56" s="7"/>
      <c r="AN56" s="18"/>
    </row>
    <row r="57" spans="1:40" ht="14.25" customHeight="1" outlineLevel="1">
      <c r="A57" s="15"/>
      <c r="D57" s="80"/>
      <c r="E57" s="80"/>
      <c r="F57" s="80"/>
      <c r="G57" s="82"/>
      <c r="H57" s="83"/>
      <c r="I57" s="84"/>
      <c r="J57" s="72"/>
      <c r="K57" s="82"/>
      <c r="L57" s="83"/>
      <c r="M57" s="84"/>
      <c r="N57" s="72"/>
      <c r="O57" s="82"/>
      <c r="P57" s="83"/>
      <c r="Q57" s="84"/>
      <c r="R57" s="73"/>
      <c r="S57" s="82"/>
      <c r="T57" s="83"/>
      <c r="U57" s="84"/>
      <c r="V57" s="73"/>
      <c r="W57" s="82"/>
      <c r="X57" s="83"/>
      <c r="Y57" s="84"/>
      <c r="Z57" s="72"/>
      <c r="AA57" s="72"/>
      <c r="AB57" s="74"/>
      <c r="AC57" s="75"/>
      <c r="AD57" s="76"/>
      <c r="AE57" s="77"/>
      <c r="AF57" s="78"/>
      <c r="AG57" s="68"/>
      <c r="AH57" s="79"/>
      <c r="AI57" s="80"/>
      <c r="AJ57" s="80"/>
      <c r="AK57" s="80"/>
      <c r="AN57" s="18"/>
    </row>
    <row r="58" spans="1:40" ht="14.25" customHeight="1" outlineLevel="1">
      <c r="A58" s="15" t="s">
        <v>8</v>
      </c>
      <c r="B58" s="1" t="str">
        <f>CONCATENATE(D46,"  -  ",D49)</f>
        <v>Emil Rantatulkkila, MBF  -  Kristel Treimann, Nomme SK</v>
      </c>
      <c r="D58" s="80"/>
      <c r="E58" s="80"/>
      <c r="F58" s="80"/>
      <c r="G58" s="65">
        <v>14</v>
      </c>
      <c r="H58" s="71" t="s">
        <v>27</v>
      </c>
      <c r="I58" s="66">
        <v>12</v>
      </c>
      <c r="J58" s="72"/>
      <c r="K58" s="65">
        <v>17</v>
      </c>
      <c r="L58" s="71" t="s">
        <v>27</v>
      </c>
      <c r="M58" s="66">
        <v>15</v>
      </c>
      <c r="N58" s="72"/>
      <c r="O58" s="65">
        <v>9</v>
      </c>
      <c r="P58" s="71" t="s">
        <v>27</v>
      </c>
      <c r="Q58" s="66">
        <v>11</v>
      </c>
      <c r="R58" s="73"/>
      <c r="S58" s="65">
        <v>11</v>
      </c>
      <c r="T58" s="71" t="s">
        <v>27</v>
      </c>
      <c r="U58" s="66">
        <v>7</v>
      </c>
      <c r="V58" s="73"/>
      <c r="W58" s="65"/>
      <c r="X58" s="71" t="s">
        <v>27</v>
      </c>
      <c r="Y58" s="66"/>
      <c r="Z58" s="72"/>
      <c r="AA58" s="72"/>
      <c r="AB58" s="74">
        <f>IF($G58-$I58&gt;0,1,0)+IF($K58-$M58&gt;0,1,0)+IF($O58-$Q58&gt;0,1,0)+IF($S58-$U58&gt;0,1,0)+IF($W58-$Y58&gt;0,1,0)</f>
        <v>3</v>
      </c>
      <c r="AC58" s="75" t="s">
        <v>27</v>
      </c>
      <c r="AD58" s="76">
        <f>IF($G58-$I58&lt;0,1,0)+IF($K58-$M58&lt;0,1,0)+IF($O58-$Q58&lt;0,1,0)+IF($S58-$U58&lt;0,1,0)+IF($W58-$Y58&lt;0,1,0)</f>
        <v>1</v>
      </c>
      <c r="AE58" s="77"/>
      <c r="AF58" s="78">
        <f>IF($AB58-$AD58&gt;0,1,0)</f>
        <v>1</v>
      </c>
      <c r="AG58" s="67" t="s">
        <v>27</v>
      </c>
      <c r="AH58" s="79">
        <f>IF($AB58-$AD58&lt;0,1,0)</f>
        <v>0</v>
      </c>
      <c r="AI58" s="80"/>
      <c r="AJ58" s="80"/>
      <c r="AK58" s="80"/>
      <c r="AM58" s="7"/>
      <c r="AN58" s="18"/>
    </row>
    <row r="59" spans="1:40" ht="14.25" customHeight="1" outlineLevel="1">
      <c r="A59" s="15" t="s">
        <v>9</v>
      </c>
      <c r="B59" s="1" t="str">
        <f>CONCATENATE(D47,"  -  ",D51)</f>
        <v>Jancarlo Rodriguez, Por-83  -  </v>
      </c>
      <c r="D59" s="80"/>
      <c r="E59" s="80"/>
      <c r="F59" s="80"/>
      <c r="G59" s="65"/>
      <c r="H59" s="71" t="s">
        <v>27</v>
      </c>
      <c r="I59" s="66"/>
      <c r="J59" s="72"/>
      <c r="K59" s="65"/>
      <c r="L59" s="71" t="s">
        <v>27</v>
      </c>
      <c r="M59" s="66"/>
      <c r="N59" s="72"/>
      <c r="O59" s="65"/>
      <c r="P59" s="71" t="s">
        <v>27</v>
      </c>
      <c r="Q59" s="66"/>
      <c r="R59" s="73"/>
      <c r="S59" s="65"/>
      <c r="T59" s="71" t="s">
        <v>27</v>
      </c>
      <c r="U59" s="66"/>
      <c r="V59" s="73"/>
      <c r="W59" s="65"/>
      <c r="X59" s="71" t="s">
        <v>27</v>
      </c>
      <c r="Y59" s="66"/>
      <c r="Z59" s="72"/>
      <c r="AA59" s="72"/>
      <c r="AB59" s="74">
        <f>IF($G59-$I59&gt;0,1,0)+IF($K59-$M59&gt;0,1,0)+IF($O59-$Q59&gt;0,1,0)+IF($S59-$U59&gt;0,1,0)+IF($W59-$Y59&gt;0,1,0)</f>
        <v>0</v>
      </c>
      <c r="AC59" s="75" t="s">
        <v>27</v>
      </c>
      <c r="AD59" s="76">
        <f>IF($G59-$I59&lt;0,1,0)+IF($K59-$M59&lt;0,1,0)+IF($O59-$Q59&lt;0,1,0)+IF($S59-$U59&lt;0,1,0)+IF($W59-$Y59&lt;0,1,0)</f>
        <v>0</v>
      </c>
      <c r="AE59" s="77"/>
      <c r="AF59" s="78">
        <f>IF($AB59-$AD59&gt;0,1,0)</f>
        <v>0</v>
      </c>
      <c r="AG59" s="67" t="s">
        <v>27</v>
      </c>
      <c r="AH59" s="79">
        <f>IF($AB59-$AD59&lt;0,1,0)</f>
        <v>0</v>
      </c>
      <c r="AI59" s="80"/>
      <c r="AJ59" s="80"/>
      <c r="AK59" s="80"/>
      <c r="AM59" s="7"/>
      <c r="AN59" s="18"/>
    </row>
    <row r="60" spans="1:40" ht="14.25" customHeight="1" outlineLevel="1">
      <c r="A60" s="15" t="s">
        <v>10</v>
      </c>
      <c r="B60" s="1" t="str">
        <f>CONCATENATE(D48,"  -  ",D50)</f>
        <v>Anton Nurmiaho, MBF  -  Aleksi Hynynen, SeSi</v>
      </c>
      <c r="D60" s="80"/>
      <c r="E60" s="80"/>
      <c r="F60" s="80"/>
      <c r="G60" s="65"/>
      <c r="H60" s="71" t="s">
        <v>27</v>
      </c>
      <c r="I60" s="66"/>
      <c r="J60" s="72"/>
      <c r="K60" s="65"/>
      <c r="L60" s="71" t="s">
        <v>27</v>
      </c>
      <c r="M60" s="66"/>
      <c r="N60" s="72"/>
      <c r="O60" s="65"/>
      <c r="P60" s="71" t="s">
        <v>27</v>
      </c>
      <c r="Q60" s="66"/>
      <c r="R60" s="73"/>
      <c r="S60" s="65"/>
      <c r="T60" s="71" t="s">
        <v>27</v>
      </c>
      <c r="U60" s="66"/>
      <c r="V60" s="73"/>
      <c r="W60" s="65"/>
      <c r="X60" s="71" t="s">
        <v>27</v>
      </c>
      <c r="Y60" s="66"/>
      <c r="Z60" s="72"/>
      <c r="AA60" s="72"/>
      <c r="AB60" s="74">
        <f>IF($G60-$I60&gt;0,1,0)+IF($K60-$M60&gt;0,1,0)+IF($O60-$Q60&gt;0,1,0)+IF($S60-$U60&gt;0,1,0)+IF($W60-$Y60&gt;0,1,0)</f>
        <v>0</v>
      </c>
      <c r="AC60" s="75" t="s">
        <v>27</v>
      </c>
      <c r="AD60" s="76">
        <f>IF($G60-$I60&lt;0,1,0)+IF($K60-$M60&lt;0,1,0)+IF($O60-$Q60&lt;0,1,0)+IF($S60-$U60&lt;0,1,0)+IF($W60-$Y60&lt;0,1,0)</f>
        <v>0</v>
      </c>
      <c r="AE60" s="77"/>
      <c r="AF60" s="78">
        <f>IF($AB60-$AD60&gt;0,1,0)</f>
        <v>0</v>
      </c>
      <c r="AG60" s="67" t="s">
        <v>27</v>
      </c>
      <c r="AH60" s="79">
        <f>IF($AB60-$AD60&lt;0,1,0)</f>
        <v>0</v>
      </c>
      <c r="AI60" s="80"/>
      <c r="AJ60" s="80"/>
      <c r="AK60" s="80"/>
      <c r="AM60" s="7"/>
      <c r="AN60" s="18"/>
    </row>
    <row r="61" spans="1:40" ht="14.25" customHeight="1" outlineLevel="1">
      <c r="A61" s="15"/>
      <c r="D61" s="80"/>
      <c r="E61" s="80"/>
      <c r="F61" s="80"/>
      <c r="G61" s="82"/>
      <c r="H61" s="83"/>
      <c r="I61" s="84"/>
      <c r="J61" s="72"/>
      <c r="K61" s="82"/>
      <c r="L61" s="83"/>
      <c r="M61" s="84"/>
      <c r="N61" s="72"/>
      <c r="O61" s="82"/>
      <c r="P61" s="83"/>
      <c r="Q61" s="84"/>
      <c r="R61" s="73"/>
      <c r="S61" s="82"/>
      <c r="T61" s="83"/>
      <c r="U61" s="84"/>
      <c r="V61" s="73"/>
      <c r="W61" s="82"/>
      <c r="X61" s="83"/>
      <c r="Y61" s="84"/>
      <c r="Z61" s="72"/>
      <c r="AA61" s="72"/>
      <c r="AB61" s="74"/>
      <c r="AC61" s="75"/>
      <c r="AD61" s="76"/>
      <c r="AE61" s="77"/>
      <c r="AF61" s="78"/>
      <c r="AG61" s="68"/>
      <c r="AH61" s="79"/>
      <c r="AI61" s="80"/>
      <c r="AJ61" s="80"/>
      <c r="AK61" s="80"/>
      <c r="AN61" s="18"/>
    </row>
    <row r="62" spans="1:40" ht="14.25" customHeight="1" outlineLevel="1">
      <c r="A62" s="15" t="s">
        <v>12</v>
      </c>
      <c r="B62" s="1" t="str">
        <f>CONCATENATE(D46,"  -  ",D48)</f>
        <v>Emil Rantatulkkila, MBF  -  Anton Nurmiaho, MBF</v>
      </c>
      <c r="D62" s="80"/>
      <c r="E62" s="80"/>
      <c r="F62" s="80"/>
      <c r="G62" s="65"/>
      <c r="H62" s="71" t="s">
        <v>27</v>
      </c>
      <c r="I62" s="66"/>
      <c r="J62" s="72"/>
      <c r="K62" s="65"/>
      <c r="L62" s="71" t="s">
        <v>27</v>
      </c>
      <c r="M62" s="66"/>
      <c r="N62" s="72"/>
      <c r="O62" s="65"/>
      <c r="P62" s="71" t="s">
        <v>27</v>
      </c>
      <c r="Q62" s="66"/>
      <c r="R62" s="73"/>
      <c r="S62" s="65"/>
      <c r="T62" s="71" t="s">
        <v>27</v>
      </c>
      <c r="U62" s="66"/>
      <c r="V62" s="73"/>
      <c r="W62" s="65"/>
      <c r="X62" s="71" t="s">
        <v>27</v>
      </c>
      <c r="Y62" s="66"/>
      <c r="Z62" s="72"/>
      <c r="AA62" s="72"/>
      <c r="AB62" s="74">
        <f>IF($G62-$I62&gt;0,1,0)+IF($K62-$M62&gt;0,1,0)+IF($O62-$Q62&gt;0,1,0)+IF($S62-$U62&gt;0,1,0)+IF($W62-$Y62&gt;0,1,0)</f>
        <v>0</v>
      </c>
      <c r="AC62" s="75" t="s">
        <v>27</v>
      </c>
      <c r="AD62" s="76">
        <f>IF($G62-$I62&lt;0,1,0)+IF($K62-$M62&lt;0,1,0)+IF($O62-$Q62&lt;0,1,0)+IF($S62-$U62&lt;0,1,0)+IF($W62-$Y62&lt;0,1,0)</f>
        <v>0</v>
      </c>
      <c r="AE62" s="77"/>
      <c r="AF62" s="78">
        <f>IF($AB62-$AD62&gt;0,1,0)</f>
        <v>0</v>
      </c>
      <c r="AG62" s="67" t="s">
        <v>27</v>
      </c>
      <c r="AH62" s="79">
        <f>IF($AB62-$AD62&lt;0,1,0)</f>
        <v>0</v>
      </c>
      <c r="AI62" s="80"/>
      <c r="AJ62" s="80"/>
      <c r="AK62" s="80"/>
      <c r="AM62" s="7"/>
      <c r="AN62" s="18"/>
    </row>
    <row r="63" spans="1:40" ht="14.25" customHeight="1" outlineLevel="1">
      <c r="A63" s="15" t="s">
        <v>13</v>
      </c>
      <c r="B63" s="1" t="str">
        <f>CONCATENATE(D47,"  -  ",D50)</f>
        <v>Jancarlo Rodriguez, Por-83  -  Aleksi Hynynen, SeSi</v>
      </c>
      <c r="D63" s="80"/>
      <c r="E63" s="80"/>
      <c r="F63" s="80"/>
      <c r="G63" s="65">
        <v>11</v>
      </c>
      <c r="H63" s="71" t="s">
        <v>27</v>
      </c>
      <c r="I63" s="66">
        <v>3</v>
      </c>
      <c r="J63" s="72"/>
      <c r="K63" s="65">
        <v>11</v>
      </c>
      <c r="L63" s="71" t="s">
        <v>27</v>
      </c>
      <c r="M63" s="66">
        <v>1</v>
      </c>
      <c r="N63" s="72"/>
      <c r="O63" s="65">
        <v>11</v>
      </c>
      <c r="P63" s="71" t="s">
        <v>27</v>
      </c>
      <c r="Q63" s="66">
        <v>5</v>
      </c>
      <c r="R63" s="73"/>
      <c r="S63" s="65"/>
      <c r="T63" s="71" t="s">
        <v>27</v>
      </c>
      <c r="U63" s="66"/>
      <c r="V63" s="73"/>
      <c r="W63" s="65"/>
      <c r="X63" s="71" t="s">
        <v>27</v>
      </c>
      <c r="Y63" s="66"/>
      <c r="Z63" s="72"/>
      <c r="AA63" s="72"/>
      <c r="AB63" s="74">
        <f>IF($G63-$I63&gt;0,1,0)+IF($K63-$M63&gt;0,1,0)+IF($O63-$Q63&gt;0,1,0)+IF($S63-$U63&gt;0,1,0)+IF($W63-$Y63&gt;0,1,0)</f>
        <v>3</v>
      </c>
      <c r="AC63" s="75" t="s">
        <v>27</v>
      </c>
      <c r="AD63" s="76">
        <f>IF($G63-$I63&lt;0,1,0)+IF($K63-$M63&lt;0,1,0)+IF($O63-$Q63&lt;0,1,0)+IF($S63-$U63&lt;0,1,0)+IF($W63-$Y63&lt;0,1,0)</f>
        <v>0</v>
      </c>
      <c r="AE63" s="77"/>
      <c r="AF63" s="78">
        <f>IF($AB63-$AD63&gt;0,1,0)</f>
        <v>1</v>
      </c>
      <c r="AG63" s="67" t="s">
        <v>27</v>
      </c>
      <c r="AH63" s="79">
        <f>IF($AB63-$AD63&lt;0,1,0)</f>
        <v>0</v>
      </c>
      <c r="AI63" s="80"/>
      <c r="AJ63" s="80"/>
      <c r="AK63" s="80"/>
      <c r="AM63" s="7"/>
      <c r="AN63" s="18"/>
    </row>
    <row r="64" spans="1:40" ht="14.25" customHeight="1" outlineLevel="1">
      <c r="A64" s="15" t="s">
        <v>14</v>
      </c>
      <c r="B64" s="1" t="str">
        <f>CONCATENATE(D49,"  -  ",D51)</f>
        <v>Kristel Treimann, Nomme SK  -  </v>
      </c>
      <c r="D64" s="80"/>
      <c r="E64" s="80"/>
      <c r="F64" s="80"/>
      <c r="G64" s="65"/>
      <c r="H64" s="71" t="s">
        <v>27</v>
      </c>
      <c r="I64" s="66"/>
      <c r="J64" s="72"/>
      <c r="K64" s="65"/>
      <c r="L64" s="71" t="s">
        <v>27</v>
      </c>
      <c r="M64" s="66"/>
      <c r="N64" s="72"/>
      <c r="O64" s="65"/>
      <c r="P64" s="71" t="s">
        <v>27</v>
      </c>
      <c r="Q64" s="66"/>
      <c r="R64" s="73"/>
      <c r="S64" s="65"/>
      <c r="T64" s="71" t="s">
        <v>27</v>
      </c>
      <c r="U64" s="66"/>
      <c r="V64" s="73"/>
      <c r="W64" s="65"/>
      <c r="X64" s="71" t="s">
        <v>27</v>
      </c>
      <c r="Y64" s="66"/>
      <c r="Z64" s="72"/>
      <c r="AA64" s="72"/>
      <c r="AB64" s="74">
        <f>IF($G64-$I64&gt;0,1,0)+IF($K64-$M64&gt;0,1,0)+IF($O64-$Q64&gt;0,1,0)+IF($S64-$U64&gt;0,1,0)+IF($W64-$Y64&gt;0,1,0)</f>
        <v>0</v>
      </c>
      <c r="AC64" s="75" t="s">
        <v>27</v>
      </c>
      <c r="AD64" s="76">
        <f>IF($G64-$I64&lt;0,1,0)+IF($K64-$M64&lt;0,1,0)+IF($O64-$Q64&lt;0,1,0)+IF($S64-$U64&lt;0,1,0)+IF($W64-$Y64&lt;0,1,0)</f>
        <v>0</v>
      </c>
      <c r="AE64" s="77"/>
      <c r="AF64" s="78">
        <f>IF($AB64-$AD64&gt;0,1,0)</f>
        <v>0</v>
      </c>
      <c r="AG64" s="67" t="s">
        <v>27</v>
      </c>
      <c r="AH64" s="79">
        <f>IF($AB64-$AD64&lt;0,1,0)</f>
        <v>0</v>
      </c>
      <c r="AI64" s="80"/>
      <c r="AJ64" s="80"/>
      <c r="AK64" s="80"/>
      <c r="AM64" s="7"/>
      <c r="AN64" s="18"/>
    </row>
    <row r="65" spans="1:40" ht="14.25" customHeight="1" outlineLevel="1">
      <c r="A65" s="15"/>
      <c r="D65" s="80"/>
      <c r="E65" s="80"/>
      <c r="F65" s="80"/>
      <c r="G65" s="82"/>
      <c r="H65" s="83"/>
      <c r="I65" s="84"/>
      <c r="J65" s="72"/>
      <c r="K65" s="82"/>
      <c r="L65" s="83"/>
      <c r="M65" s="84"/>
      <c r="N65" s="72"/>
      <c r="O65" s="82"/>
      <c r="P65" s="83"/>
      <c r="Q65" s="84"/>
      <c r="R65" s="73"/>
      <c r="S65" s="82"/>
      <c r="T65" s="83"/>
      <c r="U65" s="84"/>
      <c r="V65" s="73"/>
      <c r="W65" s="82"/>
      <c r="X65" s="83"/>
      <c r="Y65" s="84"/>
      <c r="Z65" s="72"/>
      <c r="AA65" s="72"/>
      <c r="AB65" s="74"/>
      <c r="AC65" s="75"/>
      <c r="AD65" s="76"/>
      <c r="AE65" s="77"/>
      <c r="AF65" s="78"/>
      <c r="AG65" s="68"/>
      <c r="AH65" s="79"/>
      <c r="AI65" s="80"/>
      <c r="AJ65" s="80"/>
      <c r="AK65" s="80"/>
      <c r="AN65" s="18"/>
    </row>
    <row r="66" spans="1:40" ht="14.25" customHeight="1" outlineLevel="1">
      <c r="A66" s="15" t="s">
        <v>16</v>
      </c>
      <c r="B66" s="1" t="str">
        <f>CONCATENATE(D46,"  -  ",D51)</f>
        <v>Emil Rantatulkkila, MBF  -  </v>
      </c>
      <c r="D66" s="80"/>
      <c r="E66" s="80"/>
      <c r="F66" s="80"/>
      <c r="G66" s="65"/>
      <c r="H66" s="71" t="s">
        <v>27</v>
      </c>
      <c r="I66" s="66"/>
      <c r="J66" s="72"/>
      <c r="K66" s="65"/>
      <c r="L66" s="71" t="s">
        <v>27</v>
      </c>
      <c r="M66" s="66"/>
      <c r="N66" s="72"/>
      <c r="O66" s="65"/>
      <c r="P66" s="71" t="s">
        <v>27</v>
      </c>
      <c r="Q66" s="66"/>
      <c r="R66" s="73"/>
      <c r="S66" s="65"/>
      <c r="T66" s="71" t="s">
        <v>27</v>
      </c>
      <c r="U66" s="66"/>
      <c r="V66" s="73"/>
      <c r="W66" s="65"/>
      <c r="X66" s="71" t="s">
        <v>27</v>
      </c>
      <c r="Y66" s="66"/>
      <c r="Z66" s="72"/>
      <c r="AA66" s="72"/>
      <c r="AB66" s="74">
        <f>IF($G66-$I66&gt;0,1,0)+IF($K66-$M66&gt;0,1,0)+IF($O66-$Q66&gt;0,1,0)+IF($S66-$U66&gt;0,1,0)+IF($W66-$Y66&gt;0,1,0)</f>
        <v>0</v>
      </c>
      <c r="AC66" s="75" t="s">
        <v>27</v>
      </c>
      <c r="AD66" s="76">
        <f>IF($G66-$I66&lt;0,1,0)+IF($K66-$M66&lt;0,1,0)+IF($O66-$Q66&lt;0,1,0)+IF($S66-$U66&lt;0,1,0)+IF($W66-$Y66&lt;0,1,0)</f>
        <v>0</v>
      </c>
      <c r="AE66" s="77"/>
      <c r="AF66" s="78">
        <f>IF($AB66-$AD66&gt;0,1,0)</f>
        <v>0</v>
      </c>
      <c r="AG66" s="67" t="s">
        <v>27</v>
      </c>
      <c r="AH66" s="79">
        <f>IF($AB66-$AD66&lt;0,1,0)</f>
        <v>0</v>
      </c>
      <c r="AI66" s="80"/>
      <c r="AJ66" s="80"/>
      <c r="AK66" s="80"/>
      <c r="AM66" s="7"/>
      <c r="AN66" s="18"/>
    </row>
    <row r="67" spans="1:40" ht="14.25" customHeight="1" outlineLevel="1">
      <c r="A67" s="15" t="s">
        <v>17</v>
      </c>
      <c r="B67" s="1" t="str">
        <f>CONCATENATE(D47,"  -  ",D48)</f>
        <v>Jancarlo Rodriguez, Por-83  -  Anton Nurmiaho, MBF</v>
      </c>
      <c r="D67" s="80"/>
      <c r="E67" s="80"/>
      <c r="F67" s="80"/>
      <c r="G67" s="65"/>
      <c r="H67" s="71" t="s">
        <v>27</v>
      </c>
      <c r="I67" s="66"/>
      <c r="J67" s="72"/>
      <c r="K67" s="65"/>
      <c r="L67" s="71" t="s">
        <v>27</v>
      </c>
      <c r="M67" s="66"/>
      <c r="N67" s="72"/>
      <c r="O67" s="65"/>
      <c r="P67" s="71" t="s">
        <v>27</v>
      </c>
      <c r="Q67" s="66"/>
      <c r="R67" s="73"/>
      <c r="S67" s="65"/>
      <c r="T67" s="71" t="s">
        <v>27</v>
      </c>
      <c r="U67" s="66"/>
      <c r="V67" s="73"/>
      <c r="W67" s="65"/>
      <c r="X67" s="71" t="s">
        <v>27</v>
      </c>
      <c r="Y67" s="66"/>
      <c r="Z67" s="72"/>
      <c r="AA67" s="72"/>
      <c r="AB67" s="74">
        <f>IF($G67-$I67&gt;0,1,0)+IF($K67-$M67&gt;0,1,0)+IF($O67-$Q67&gt;0,1,0)+IF($S67-$U67&gt;0,1,0)+IF($W67-$Y67&gt;0,1,0)</f>
        <v>0</v>
      </c>
      <c r="AC67" s="75" t="s">
        <v>27</v>
      </c>
      <c r="AD67" s="76">
        <f>IF($G67-$I67&lt;0,1,0)+IF($K67-$M67&lt;0,1,0)+IF($O67-$Q67&lt;0,1,0)+IF($S67-$U67&lt;0,1,0)+IF($W67-$Y67&lt;0,1,0)</f>
        <v>0</v>
      </c>
      <c r="AE67" s="77"/>
      <c r="AF67" s="78">
        <f>IF($AB67-$AD67&gt;0,1,0)</f>
        <v>0</v>
      </c>
      <c r="AG67" s="67" t="s">
        <v>27</v>
      </c>
      <c r="AH67" s="79">
        <f>IF($AB67-$AD67&lt;0,1,0)</f>
        <v>0</v>
      </c>
      <c r="AI67" s="80"/>
      <c r="AJ67" s="80"/>
      <c r="AK67" s="80"/>
      <c r="AM67" s="7"/>
      <c r="AN67" s="18"/>
    </row>
    <row r="68" spans="1:40" ht="14.25" customHeight="1" outlineLevel="1">
      <c r="A68" s="15" t="s">
        <v>18</v>
      </c>
      <c r="B68" s="1" t="str">
        <f>CONCATENATE(D49,"  -  ",D50)</f>
        <v>Kristel Treimann, Nomme SK  -  Aleksi Hynynen, SeSi</v>
      </c>
      <c r="D68" s="80"/>
      <c r="E68" s="80"/>
      <c r="F68" s="80"/>
      <c r="G68" s="65">
        <v>11</v>
      </c>
      <c r="H68" s="71" t="s">
        <v>27</v>
      </c>
      <c r="I68" s="66">
        <v>8</v>
      </c>
      <c r="J68" s="72"/>
      <c r="K68" s="65">
        <v>11</v>
      </c>
      <c r="L68" s="71" t="s">
        <v>27</v>
      </c>
      <c r="M68" s="66">
        <v>5</v>
      </c>
      <c r="N68" s="72"/>
      <c r="O68" s="65">
        <v>11</v>
      </c>
      <c r="P68" s="71" t="s">
        <v>27</v>
      </c>
      <c r="Q68" s="66">
        <v>0</v>
      </c>
      <c r="R68" s="73"/>
      <c r="S68" s="65"/>
      <c r="T68" s="71" t="s">
        <v>27</v>
      </c>
      <c r="U68" s="66"/>
      <c r="V68" s="73"/>
      <c r="W68" s="65"/>
      <c r="X68" s="71" t="s">
        <v>27</v>
      </c>
      <c r="Y68" s="66"/>
      <c r="Z68" s="72"/>
      <c r="AA68" s="72"/>
      <c r="AB68" s="74">
        <f>IF($G68-$I68&gt;0,1,0)+IF($K68-$M68&gt;0,1,0)+IF($O68-$Q68&gt;0,1,0)+IF($S68-$U68&gt;0,1,0)+IF($W68-$Y68&gt;0,1,0)</f>
        <v>3</v>
      </c>
      <c r="AC68" s="75" t="s">
        <v>27</v>
      </c>
      <c r="AD68" s="76">
        <f>IF($G68-$I68&lt;0,1,0)+IF($K68-$M68&lt;0,1,0)+IF($O68-$Q68&lt;0,1,0)+IF($S68-$U68&lt;0,1,0)+IF($W68-$Y68&lt;0,1,0)</f>
        <v>0</v>
      </c>
      <c r="AE68" s="77"/>
      <c r="AF68" s="78">
        <f>IF($AB68-$AD68&gt;0,1,0)</f>
        <v>1</v>
      </c>
      <c r="AG68" s="67" t="s">
        <v>27</v>
      </c>
      <c r="AH68" s="79">
        <f>IF($AB68-$AD68&lt;0,1,0)</f>
        <v>0</v>
      </c>
      <c r="AI68" s="80"/>
      <c r="AJ68" s="80"/>
      <c r="AK68" s="80"/>
      <c r="AM68" s="7"/>
      <c r="AN68" s="18"/>
    </row>
    <row r="69" spans="1:40" ht="14.25" customHeight="1" outlineLevel="1">
      <c r="A69" s="15"/>
      <c r="D69" s="80"/>
      <c r="E69" s="80"/>
      <c r="F69" s="80"/>
      <c r="G69" s="82"/>
      <c r="H69" s="83"/>
      <c r="I69" s="84"/>
      <c r="J69" s="72"/>
      <c r="K69" s="82"/>
      <c r="L69" s="83"/>
      <c r="M69" s="84"/>
      <c r="N69" s="72"/>
      <c r="O69" s="82"/>
      <c r="P69" s="83"/>
      <c r="Q69" s="84"/>
      <c r="R69" s="73"/>
      <c r="S69" s="82"/>
      <c r="T69" s="83"/>
      <c r="U69" s="84"/>
      <c r="V69" s="73"/>
      <c r="W69" s="82"/>
      <c r="X69" s="83"/>
      <c r="Y69" s="84"/>
      <c r="Z69" s="72"/>
      <c r="AA69" s="72"/>
      <c r="AB69" s="74"/>
      <c r="AC69" s="75"/>
      <c r="AD69" s="76"/>
      <c r="AE69" s="77"/>
      <c r="AF69" s="78"/>
      <c r="AG69" s="68"/>
      <c r="AH69" s="79"/>
      <c r="AI69" s="80"/>
      <c r="AJ69" s="80"/>
      <c r="AK69" s="80"/>
      <c r="AN69" s="18"/>
    </row>
    <row r="70" spans="1:40" ht="14.25" customHeight="1" outlineLevel="1">
      <c r="A70" s="15" t="s">
        <v>20</v>
      </c>
      <c r="B70" s="1" t="str">
        <f>CONCATENATE(D46,"  -  ",D47)</f>
        <v>Emil Rantatulkkila, MBF  -  Jancarlo Rodriguez, Por-83</v>
      </c>
      <c r="D70" s="80"/>
      <c r="E70" s="80"/>
      <c r="F70" s="80"/>
      <c r="G70" s="65">
        <v>8</v>
      </c>
      <c r="H70" s="71" t="s">
        <v>27</v>
      </c>
      <c r="I70" s="66">
        <v>11</v>
      </c>
      <c r="J70" s="72"/>
      <c r="K70" s="65">
        <v>11</v>
      </c>
      <c r="L70" s="71" t="s">
        <v>27</v>
      </c>
      <c r="M70" s="66">
        <v>3</v>
      </c>
      <c r="N70" s="72"/>
      <c r="O70" s="65">
        <v>12</v>
      </c>
      <c r="P70" s="71" t="s">
        <v>27</v>
      </c>
      <c r="Q70" s="66">
        <v>10</v>
      </c>
      <c r="R70" s="73"/>
      <c r="S70" s="65">
        <v>11</v>
      </c>
      <c r="T70" s="71" t="s">
        <v>27</v>
      </c>
      <c r="U70" s="66">
        <v>2</v>
      </c>
      <c r="V70" s="73"/>
      <c r="W70" s="65"/>
      <c r="X70" s="71" t="s">
        <v>27</v>
      </c>
      <c r="Y70" s="66"/>
      <c r="Z70" s="72"/>
      <c r="AA70" s="72"/>
      <c r="AB70" s="74">
        <f>IF($G70-$I70&gt;0,1,0)+IF($K70-$M70&gt;0,1,0)+IF($O70-$Q70&gt;0,1,0)+IF($S70-$U70&gt;0,1,0)+IF($W70-$Y70&gt;0,1,0)</f>
        <v>3</v>
      </c>
      <c r="AC70" s="75" t="s">
        <v>27</v>
      </c>
      <c r="AD70" s="76">
        <f>IF($G70-$I70&lt;0,1,0)+IF($K70-$M70&lt;0,1,0)+IF($O70-$Q70&lt;0,1,0)+IF($S70-$U70&lt;0,1,0)+IF($W70-$Y70&lt;0,1,0)</f>
        <v>1</v>
      </c>
      <c r="AE70" s="77"/>
      <c r="AF70" s="78">
        <f>IF($AB70-$AD70&gt;0,1,0)</f>
        <v>1</v>
      </c>
      <c r="AG70" s="67" t="s">
        <v>27</v>
      </c>
      <c r="AH70" s="79">
        <f>IF($AB70-$AD70&lt;0,1,0)</f>
        <v>0</v>
      </c>
      <c r="AI70" s="80"/>
      <c r="AJ70" s="80"/>
      <c r="AK70" s="80"/>
      <c r="AM70" s="7"/>
      <c r="AN70" s="18"/>
    </row>
    <row r="71" spans="1:40" ht="14.25" customHeight="1" outlineLevel="1">
      <c r="A71" s="15" t="s">
        <v>21</v>
      </c>
      <c r="B71" s="1" t="str">
        <f>CONCATENATE(D48,"  -  ",D49)</f>
        <v>Anton Nurmiaho, MBF  -  Kristel Treimann, Nomme SK</v>
      </c>
      <c r="D71" s="80"/>
      <c r="E71" s="80"/>
      <c r="F71" s="80"/>
      <c r="G71" s="65"/>
      <c r="H71" s="71" t="s">
        <v>27</v>
      </c>
      <c r="I71" s="66"/>
      <c r="J71" s="72"/>
      <c r="K71" s="65"/>
      <c r="L71" s="71" t="s">
        <v>27</v>
      </c>
      <c r="M71" s="66"/>
      <c r="N71" s="72"/>
      <c r="O71" s="65"/>
      <c r="P71" s="71" t="s">
        <v>27</v>
      </c>
      <c r="Q71" s="66"/>
      <c r="R71" s="73"/>
      <c r="S71" s="65"/>
      <c r="T71" s="71" t="s">
        <v>27</v>
      </c>
      <c r="U71" s="66"/>
      <c r="V71" s="73"/>
      <c r="W71" s="65"/>
      <c r="X71" s="71" t="s">
        <v>27</v>
      </c>
      <c r="Y71" s="66"/>
      <c r="Z71" s="72"/>
      <c r="AA71" s="72"/>
      <c r="AB71" s="74">
        <f>IF($G71-$I71&gt;0,1,0)+IF($K71-$M71&gt;0,1,0)+IF($O71-$Q71&gt;0,1,0)+IF($S71-$U71&gt;0,1,0)+IF($W71-$Y71&gt;0,1,0)</f>
        <v>0</v>
      </c>
      <c r="AC71" s="75" t="s">
        <v>27</v>
      </c>
      <c r="AD71" s="76">
        <f>IF($G71-$I71&lt;0,1,0)+IF($K71-$M71&lt;0,1,0)+IF($O71-$Q71&lt;0,1,0)+IF($S71-$U71&lt;0,1,0)+IF($W71-$Y71&lt;0,1,0)</f>
        <v>0</v>
      </c>
      <c r="AE71" s="77"/>
      <c r="AF71" s="78">
        <f>IF($AB71-$AD71&gt;0,1,0)</f>
        <v>0</v>
      </c>
      <c r="AG71" s="67" t="s">
        <v>27</v>
      </c>
      <c r="AH71" s="79">
        <f>IF($AB71-$AD71&lt;0,1,0)</f>
        <v>0</v>
      </c>
      <c r="AI71" s="80"/>
      <c r="AJ71" s="80"/>
      <c r="AK71" s="80"/>
      <c r="AM71" s="7"/>
      <c r="AN71" s="18"/>
    </row>
    <row r="72" spans="1:40" ht="14.25" customHeight="1" outlineLevel="1">
      <c r="A72" s="15" t="s">
        <v>22</v>
      </c>
      <c r="B72" s="1" t="str">
        <f>CONCATENATE(D50,"  -  ",D51)</f>
        <v>Aleksi Hynynen, SeSi  -  </v>
      </c>
      <c r="D72" s="80"/>
      <c r="E72" s="80"/>
      <c r="F72" s="80"/>
      <c r="G72" s="65"/>
      <c r="H72" s="71" t="s">
        <v>27</v>
      </c>
      <c r="I72" s="66"/>
      <c r="J72" s="72"/>
      <c r="K72" s="65"/>
      <c r="L72" s="71" t="s">
        <v>27</v>
      </c>
      <c r="M72" s="66"/>
      <c r="N72" s="72"/>
      <c r="O72" s="65"/>
      <c r="P72" s="71" t="s">
        <v>27</v>
      </c>
      <c r="Q72" s="66"/>
      <c r="R72" s="73"/>
      <c r="S72" s="65"/>
      <c r="T72" s="71" t="s">
        <v>27</v>
      </c>
      <c r="U72" s="66"/>
      <c r="V72" s="73"/>
      <c r="W72" s="65"/>
      <c r="X72" s="71" t="s">
        <v>27</v>
      </c>
      <c r="Y72" s="66"/>
      <c r="Z72" s="72"/>
      <c r="AA72" s="72"/>
      <c r="AB72" s="85">
        <f>IF($G72-$I72&gt;0,1,0)+IF($K72-$M72&gt;0,1,0)+IF($O72-$Q72&gt;0,1,0)+IF($S72-$U72&gt;0,1,0)+IF($W72-$Y72&gt;0,1,0)</f>
        <v>0</v>
      </c>
      <c r="AC72" s="86" t="s">
        <v>27</v>
      </c>
      <c r="AD72" s="87">
        <f>IF($G72-$I72&lt;0,1,0)+IF($K72-$M72&lt;0,1,0)+IF($O72-$Q72&lt;0,1,0)+IF($S72-$U72&lt;0,1,0)+IF($W72-$Y72&lt;0,1,0)</f>
        <v>0</v>
      </c>
      <c r="AE72" s="77"/>
      <c r="AF72" s="88">
        <f>IF($AB72-$AD72&gt;0,1,0)</f>
        <v>0</v>
      </c>
      <c r="AG72" s="69" t="s">
        <v>27</v>
      </c>
      <c r="AH72" s="89">
        <f>IF($AB72-$AD72&lt;0,1,0)</f>
        <v>0</v>
      </c>
      <c r="AI72" s="80"/>
      <c r="AJ72" s="80"/>
      <c r="AK72" s="80"/>
      <c r="AM72" s="7"/>
      <c r="AN72" s="18"/>
    </row>
  </sheetData>
  <mergeCells count="84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E13:I13"/>
    <mergeCell ref="J13:N13"/>
    <mergeCell ref="O13:S13"/>
    <mergeCell ref="T13:X13"/>
    <mergeCell ref="Y11:AC11"/>
    <mergeCell ref="AD11:AH11"/>
    <mergeCell ref="Y12:AC12"/>
    <mergeCell ref="AD12:AH12"/>
    <mergeCell ref="E14:I14"/>
    <mergeCell ref="J14:N14"/>
    <mergeCell ref="O14:S14"/>
    <mergeCell ref="T14:X14"/>
    <mergeCell ref="Y45:AC45"/>
    <mergeCell ref="AD45:AH45"/>
    <mergeCell ref="E15:I15"/>
    <mergeCell ref="J15:N15"/>
    <mergeCell ref="O15:S15"/>
    <mergeCell ref="T15:X15"/>
    <mergeCell ref="Y14:AC14"/>
    <mergeCell ref="AD14:AH14"/>
    <mergeCell ref="Y15:AC15"/>
    <mergeCell ref="AD15:AH15"/>
    <mergeCell ref="Y46:AC46"/>
    <mergeCell ref="AD46:AH46"/>
    <mergeCell ref="E45:I45"/>
    <mergeCell ref="J45:N45"/>
    <mergeCell ref="E46:I46"/>
    <mergeCell ref="J46:N46"/>
    <mergeCell ref="O46:S46"/>
    <mergeCell ref="T46:X46"/>
    <mergeCell ref="O45:S45"/>
    <mergeCell ref="T45:X45"/>
    <mergeCell ref="E47:I47"/>
    <mergeCell ref="J47:N47"/>
    <mergeCell ref="O47:S47"/>
    <mergeCell ref="T47:X47"/>
    <mergeCell ref="Y49:AC49"/>
    <mergeCell ref="AD49:AH49"/>
    <mergeCell ref="E48:I48"/>
    <mergeCell ref="J48:N48"/>
    <mergeCell ref="O48:S48"/>
    <mergeCell ref="T48:X48"/>
    <mergeCell ref="Y47:AC47"/>
    <mergeCell ref="AD47:AH47"/>
    <mergeCell ref="Y48:AC48"/>
    <mergeCell ref="AD48:AH48"/>
    <mergeCell ref="Y50:AC50"/>
    <mergeCell ref="AD50:AH50"/>
    <mergeCell ref="E49:I49"/>
    <mergeCell ref="J49:N49"/>
    <mergeCell ref="E50:I50"/>
    <mergeCell ref="J50:N50"/>
    <mergeCell ref="O50:S50"/>
    <mergeCell ref="T50:X50"/>
    <mergeCell ref="O49:S49"/>
    <mergeCell ref="T49:X49"/>
    <mergeCell ref="Y51:AC51"/>
    <mergeCell ref="AD51:AH51"/>
    <mergeCell ref="E51:I51"/>
    <mergeCell ref="J51:N51"/>
    <mergeCell ref="O51:S51"/>
    <mergeCell ref="T51:X5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74"/>
  <sheetViews>
    <sheetView zoomScale="75" zoomScaleNormal="75" workbookViewId="0" topLeftCell="A1">
      <selection activeCell="AK14" sqref="AK14"/>
    </sheetView>
  </sheetViews>
  <sheetFormatPr defaultColWidth="9.140625" defaultRowHeight="14.25" customHeight="1" outlineLevelRow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7" width="14.421875" style="1" customWidth="1"/>
    <col min="38" max="38" width="3.28125" style="1" customWidth="1"/>
    <col min="39" max="39" width="14.421875" style="1" customWidth="1"/>
    <col min="40" max="16384" width="9.140625" style="1" customWidth="1"/>
  </cols>
  <sheetData>
    <row r="1" spans="2:24" ht="20.25">
      <c r="B1" s="8" t="s">
        <v>215</v>
      </c>
      <c r="T1" s="19" t="s">
        <v>28</v>
      </c>
      <c r="U1" s="19"/>
      <c r="V1" s="19"/>
      <c r="W1" s="19"/>
      <c r="X1" s="19"/>
    </row>
    <row r="2" spans="2:27" ht="18">
      <c r="B2" s="10" t="s">
        <v>26</v>
      </c>
      <c r="T2" s="1" t="s">
        <v>3</v>
      </c>
      <c r="Y2" s="28" t="s">
        <v>4</v>
      </c>
      <c r="Z2" s="28" t="s">
        <v>5</v>
      </c>
      <c r="AA2" s="28" t="s">
        <v>6</v>
      </c>
    </row>
    <row r="3" spans="2:27" ht="15" customHeight="1">
      <c r="B3" s="9"/>
      <c r="T3" s="1" t="s">
        <v>7</v>
      </c>
      <c r="Y3" s="28" t="s">
        <v>8</v>
      </c>
      <c r="Z3" s="28" t="s">
        <v>9</v>
      </c>
      <c r="AA3" s="28" t="s">
        <v>10</v>
      </c>
    </row>
    <row r="4" spans="2:27" ht="15" customHeight="1">
      <c r="B4" s="10" t="s">
        <v>55</v>
      </c>
      <c r="T4" s="1" t="s">
        <v>11</v>
      </c>
      <c r="Y4" s="28" t="s">
        <v>12</v>
      </c>
      <c r="Z4" s="28" t="s">
        <v>13</v>
      </c>
      <c r="AA4" s="28" t="s">
        <v>14</v>
      </c>
    </row>
    <row r="5" spans="2:27" ht="15" customHeight="1">
      <c r="B5" s="10"/>
      <c r="T5" s="1" t="s">
        <v>15</v>
      </c>
      <c r="Y5" s="28" t="s">
        <v>16</v>
      </c>
      <c r="Z5" s="28" t="s">
        <v>17</v>
      </c>
      <c r="AA5" s="28" t="s">
        <v>18</v>
      </c>
    </row>
    <row r="6" spans="2:27" ht="15" customHeight="1">
      <c r="B6" s="10" t="s">
        <v>223</v>
      </c>
      <c r="T6" s="1" t="s">
        <v>19</v>
      </c>
      <c r="Y6" s="28" t="s">
        <v>20</v>
      </c>
      <c r="Z6" s="28" t="s">
        <v>21</v>
      </c>
      <c r="AA6" s="28" t="s">
        <v>22</v>
      </c>
    </row>
    <row r="7" ht="15" customHeight="1">
      <c r="B7" s="9"/>
    </row>
    <row r="8" spans="2:4" ht="14.25" customHeight="1">
      <c r="B8" s="95" t="s">
        <v>53</v>
      </c>
      <c r="C8" s="31"/>
      <c r="D8" s="31"/>
    </row>
    <row r="9" spans="2:37" ht="14.25" customHeight="1">
      <c r="B9" s="12"/>
      <c r="C9" s="13"/>
      <c r="D9" s="14"/>
      <c r="E9" s="126">
        <v>1</v>
      </c>
      <c r="F9" s="127"/>
      <c r="G9" s="127"/>
      <c r="H9" s="127"/>
      <c r="I9" s="128"/>
      <c r="J9" s="126">
        <v>2</v>
      </c>
      <c r="K9" s="129"/>
      <c r="L9" s="129"/>
      <c r="M9" s="129"/>
      <c r="N9" s="130"/>
      <c r="O9" s="126">
        <v>3</v>
      </c>
      <c r="P9" s="129"/>
      <c r="Q9" s="129"/>
      <c r="R9" s="129"/>
      <c r="S9" s="130"/>
      <c r="T9" s="126">
        <v>4</v>
      </c>
      <c r="U9" s="129"/>
      <c r="V9" s="129"/>
      <c r="W9" s="129"/>
      <c r="X9" s="130"/>
      <c r="Y9" s="126">
        <v>5</v>
      </c>
      <c r="Z9" s="129"/>
      <c r="AA9" s="129"/>
      <c r="AB9" s="129"/>
      <c r="AC9" s="130"/>
      <c r="AD9" s="126">
        <v>6</v>
      </c>
      <c r="AE9" s="129"/>
      <c r="AF9" s="129"/>
      <c r="AG9" s="129"/>
      <c r="AH9" s="130"/>
      <c r="AI9" s="29" t="s">
        <v>0</v>
      </c>
      <c r="AJ9" s="29" t="s">
        <v>1</v>
      </c>
      <c r="AK9" s="29" t="s">
        <v>2</v>
      </c>
    </row>
    <row r="10" spans="1:37" ht="14.25" customHeight="1">
      <c r="A10" s="20">
        <v>69</v>
      </c>
      <c r="B10" s="30">
        <v>1</v>
      </c>
      <c r="C10" s="36">
        <v>8</v>
      </c>
      <c r="D10" s="14" t="str">
        <f>IF(A10=0,"",INDEX(Nimet!$A$2:$D$251,A10,4))</f>
        <v>Miikka O'Connor, MBF</v>
      </c>
      <c r="E10" s="131"/>
      <c r="F10" s="132"/>
      <c r="G10" s="132"/>
      <c r="H10" s="132"/>
      <c r="I10" s="133"/>
      <c r="J10" s="134" t="str">
        <f>CONCATENATE(AB34,"-",AD34)</f>
        <v>1-3</v>
      </c>
      <c r="K10" s="135"/>
      <c r="L10" s="135"/>
      <c r="M10" s="135"/>
      <c r="N10" s="136"/>
      <c r="O10" s="134" t="str">
        <f>CONCATENATE(AB26,"-",AD26)</f>
        <v>3-0</v>
      </c>
      <c r="P10" s="135"/>
      <c r="Q10" s="135"/>
      <c r="R10" s="135"/>
      <c r="S10" s="136"/>
      <c r="T10" s="134" t="str">
        <f>CONCATENATE(AB22,"-",AD22)</f>
        <v>3-0</v>
      </c>
      <c r="U10" s="135"/>
      <c r="V10" s="135"/>
      <c r="W10" s="135"/>
      <c r="X10" s="136"/>
      <c r="Y10" s="134" t="str">
        <f>CONCATENATE(AB18,"-",AD18)</f>
        <v>0-0</v>
      </c>
      <c r="Z10" s="135"/>
      <c r="AA10" s="135"/>
      <c r="AB10" s="135"/>
      <c r="AC10" s="136"/>
      <c r="AD10" s="134" t="str">
        <f>CONCATENATE(AB30,"-",AD30)</f>
        <v>0-0</v>
      </c>
      <c r="AE10" s="135"/>
      <c r="AF10" s="135"/>
      <c r="AG10" s="135"/>
      <c r="AH10" s="136"/>
      <c r="AI10" s="29" t="str">
        <f>CONCATENATE(AF18+AF22+AF26+AF30+AF34,"-",AH18+AH22+AH26+AH30+AH34)</f>
        <v>2-1</v>
      </c>
      <c r="AJ10" s="29" t="str">
        <f>CONCATENATE(AB18+AB22+AB26+AB30+AB34,"-",AD18+AD22+AD26+AD30+AD34)</f>
        <v>7-3</v>
      </c>
      <c r="AK10" s="70">
        <v>2</v>
      </c>
    </row>
    <row r="11" spans="1:37" ht="14.25" customHeight="1">
      <c r="A11" s="20">
        <v>11</v>
      </c>
      <c r="B11" s="30">
        <v>2</v>
      </c>
      <c r="C11" s="36">
        <v>14</v>
      </c>
      <c r="D11" s="14" t="str">
        <f>IF(A11=0,"",INDEX(Nimet!$A$2:$D$251,A11,4))</f>
        <v>Patrik Rissanen, KuPTS</v>
      </c>
      <c r="E11" s="134" t="str">
        <f>CONCATENATE(AD34,"-",AB34)</f>
        <v>3-1</v>
      </c>
      <c r="F11" s="135"/>
      <c r="G11" s="135"/>
      <c r="H11" s="135"/>
      <c r="I11" s="136"/>
      <c r="J11" s="131"/>
      <c r="K11" s="132"/>
      <c r="L11" s="132"/>
      <c r="M11" s="132"/>
      <c r="N11" s="133"/>
      <c r="O11" s="134" t="str">
        <f>CONCATENATE(AB31,"-",AD31)</f>
        <v>3-0</v>
      </c>
      <c r="P11" s="135"/>
      <c r="Q11" s="135"/>
      <c r="R11" s="135"/>
      <c r="S11" s="136"/>
      <c r="T11" s="134" t="str">
        <f>CONCATENATE(AB19,"-",AD19)</f>
        <v>3-0</v>
      </c>
      <c r="U11" s="135"/>
      <c r="V11" s="135"/>
      <c r="W11" s="135"/>
      <c r="X11" s="136"/>
      <c r="Y11" s="134" t="str">
        <f>CONCATENATE(AB27,"-",AD27)</f>
        <v>0-0</v>
      </c>
      <c r="Z11" s="135"/>
      <c r="AA11" s="135"/>
      <c r="AB11" s="135"/>
      <c r="AC11" s="136"/>
      <c r="AD11" s="134" t="str">
        <f>CONCATENATE(AB23,"-",AD23)</f>
        <v>0-0</v>
      </c>
      <c r="AE11" s="127"/>
      <c r="AF11" s="127"/>
      <c r="AG11" s="127"/>
      <c r="AH11" s="128"/>
      <c r="AI11" s="11" t="str">
        <f>CONCATENATE(AF19+AF23+AF27+AF31+AH34,"-",AH19+AH23+AH27+AH31+AF34)</f>
        <v>3-0</v>
      </c>
      <c r="AJ11" s="29" t="str">
        <f>CONCATENATE(AB19+AB23+AB27+AB31+AD34,"-",AD19+AD23+AD27+AD31+AB34)</f>
        <v>9-1</v>
      </c>
      <c r="AK11" s="70">
        <v>1</v>
      </c>
    </row>
    <row r="12" spans="1:37" ht="14.25" customHeight="1">
      <c r="A12" s="20">
        <v>47</v>
      </c>
      <c r="B12" s="30">
        <v>3</v>
      </c>
      <c r="C12" s="36"/>
      <c r="D12" s="14" t="str">
        <f>IF(A12=0,"",INDEX(Nimet!$A$2:$D$251,A12,4))</f>
        <v>Ilari Vuoste, OPT-86</v>
      </c>
      <c r="E12" s="134" t="str">
        <f>CONCATENATE(AD26,"-",AB26)</f>
        <v>0-3</v>
      </c>
      <c r="F12" s="135"/>
      <c r="G12" s="135"/>
      <c r="H12" s="135"/>
      <c r="I12" s="136"/>
      <c r="J12" s="134" t="str">
        <f>CONCATENATE(AD31,"-",AB31)</f>
        <v>0-3</v>
      </c>
      <c r="K12" s="135"/>
      <c r="L12" s="135"/>
      <c r="M12" s="135"/>
      <c r="N12" s="136"/>
      <c r="O12" s="131"/>
      <c r="P12" s="132"/>
      <c r="Q12" s="132"/>
      <c r="R12" s="132"/>
      <c r="S12" s="133"/>
      <c r="T12" s="134" t="str">
        <f>CONCATENATE(AB35,"-",AD35)</f>
        <v>3-1</v>
      </c>
      <c r="U12" s="135"/>
      <c r="V12" s="135"/>
      <c r="W12" s="135"/>
      <c r="X12" s="136"/>
      <c r="Y12" s="134" t="str">
        <f>CONCATENATE(AB24,"-",AD24)</f>
        <v>0-0</v>
      </c>
      <c r="Z12" s="135"/>
      <c r="AA12" s="135"/>
      <c r="AB12" s="135"/>
      <c r="AC12" s="136"/>
      <c r="AD12" s="134" t="str">
        <f>CONCATENATE(AB20,"-",AD20)</f>
        <v>0-0</v>
      </c>
      <c r="AE12" s="135"/>
      <c r="AF12" s="135"/>
      <c r="AG12" s="135"/>
      <c r="AH12" s="136"/>
      <c r="AI12" s="29" t="str">
        <f>CONCATENATE(AF20+AF24+AH26+AH31+AF35,"-",AH20+AH24+AF26+AF31+AH35)</f>
        <v>1-2</v>
      </c>
      <c r="AJ12" s="29" t="str">
        <f>CONCATENATE(AB20+AB24+AD26+AD31+AB35,"-",AD20+AD24+AB26+AB31+AD35)</f>
        <v>3-7</v>
      </c>
      <c r="AK12" s="70">
        <v>3</v>
      </c>
    </row>
    <row r="13" spans="1:37" ht="14.25" customHeight="1">
      <c r="A13" s="20">
        <v>114</v>
      </c>
      <c r="B13" s="30">
        <v>4</v>
      </c>
      <c r="C13" s="36"/>
      <c r="D13" s="14" t="str">
        <f>IF(A13=0,"",INDEX(Nimet!$A$2:$D$251,A13,4))</f>
        <v>Topi Latukka, SeSi</v>
      </c>
      <c r="E13" s="134" t="str">
        <f>CONCATENATE(AD22,"-",AB22)</f>
        <v>0-3</v>
      </c>
      <c r="F13" s="135"/>
      <c r="G13" s="135"/>
      <c r="H13" s="135"/>
      <c r="I13" s="136"/>
      <c r="J13" s="134" t="str">
        <f>CONCATENATE(AD19,"-",AB19)</f>
        <v>0-3</v>
      </c>
      <c r="K13" s="135"/>
      <c r="L13" s="135"/>
      <c r="M13" s="135"/>
      <c r="N13" s="136"/>
      <c r="O13" s="134" t="str">
        <f>CONCATENATE(AD35,"-",AB35)</f>
        <v>1-3</v>
      </c>
      <c r="P13" s="135"/>
      <c r="Q13" s="135"/>
      <c r="R13" s="135"/>
      <c r="S13" s="136"/>
      <c r="T13" s="131"/>
      <c r="U13" s="132"/>
      <c r="V13" s="132"/>
      <c r="W13" s="132"/>
      <c r="X13" s="133"/>
      <c r="Y13" s="134" t="str">
        <f>CONCATENATE(AB32,"-",AD32)</f>
        <v>0-0</v>
      </c>
      <c r="Z13" s="135"/>
      <c r="AA13" s="135"/>
      <c r="AB13" s="135"/>
      <c r="AC13" s="136"/>
      <c r="AD13" s="134" t="str">
        <f>CONCATENATE(AB28,"-",AD28)</f>
        <v>0-0</v>
      </c>
      <c r="AE13" s="135"/>
      <c r="AF13" s="135"/>
      <c r="AG13" s="135"/>
      <c r="AH13" s="136"/>
      <c r="AI13" s="29" t="str">
        <f>CONCATENATE(AH19+AH22+AF28+AF32+AH35,"-",AF19+AF22+AH28+AH32+AF35)</f>
        <v>0-3</v>
      </c>
      <c r="AJ13" s="29" t="str">
        <f>CONCATENATE(AD19+AD22+AB28+AB32+AD35,"-",AB19+AB22+AD28+AD32+AB35)</f>
        <v>1-9</v>
      </c>
      <c r="AK13" s="70">
        <v>4</v>
      </c>
    </row>
    <row r="14" spans="1:37" ht="14.25" customHeight="1">
      <c r="A14" s="20"/>
      <c r="B14" s="30">
        <v>5</v>
      </c>
      <c r="C14" s="36"/>
      <c r="D14" s="14">
        <f>IF(A14=0,"",INDEX(Nimet!$A$2:$D$251,A14,4))</f>
      </c>
      <c r="E14" s="134" t="str">
        <f>CONCATENATE(AD18,"-",AB18)</f>
        <v>0-0</v>
      </c>
      <c r="F14" s="135"/>
      <c r="G14" s="135"/>
      <c r="H14" s="135"/>
      <c r="I14" s="136"/>
      <c r="J14" s="134" t="str">
        <f>CONCATENATE(AD27,"-",AB27)</f>
        <v>0-0</v>
      </c>
      <c r="K14" s="135"/>
      <c r="L14" s="135"/>
      <c r="M14" s="135"/>
      <c r="N14" s="136"/>
      <c r="O14" s="134" t="str">
        <f>CONCATENATE(AD24,"-",AB24)</f>
        <v>0-0</v>
      </c>
      <c r="P14" s="135"/>
      <c r="Q14" s="135"/>
      <c r="R14" s="135"/>
      <c r="S14" s="136"/>
      <c r="T14" s="134" t="str">
        <f>CONCATENATE(AD32,"-",AB32)</f>
        <v>0-0</v>
      </c>
      <c r="U14" s="135"/>
      <c r="V14" s="135"/>
      <c r="W14" s="135"/>
      <c r="X14" s="136"/>
      <c r="Y14" s="131"/>
      <c r="Z14" s="132"/>
      <c r="AA14" s="132"/>
      <c r="AB14" s="132"/>
      <c r="AC14" s="133"/>
      <c r="AD14" s="134" t="str">
        <f>CONCATENATE(AB36,"-",AD36)</f>
        <v>0-0</v>
      </c>
      <c r="AE14" s="135"/>
      <c r="AF14" s="135"/>
      <c r="AG14" s="135"/>
      <c r="AH14" s="136"/>
      <c r="AI14" s="29" t="str">
        <f>CONCATENATE(AH18+AH24+AH27+AH32+AF36,"-",AF18+AF24+AF27+AF32+AH36)</f>
        <v>0-0</v>
      </c>
      <c r="AJ14" s="29" t="str">
        <f>CONCATENATE(AD18+AD24+AD27+AD32+AB36,"-",AB18+AB24+AB27+AB32+AD36)</f>
        <v>0-0</v>
      </c>
      <c r="AK14" s="70"/>
    </row>
    <row r="15" spans="1:37" ht="14.25" customHeight="1">
      <c r="A15" s="20"/>
      <c r="B15" s="30">
        <v>6</v>
      </c>
      <c r="C15" s="36"/>
      <c r="D15" s="14">
        <f>IF(A15=0,"",INDEX(Nimet!$A$2:$D$251,A15,4))</f>
      </c>
      <c r="E15" s="134" t="str">
        <f>CONCATENATE(AD30,"-",AB30)</f>
        <v>0-0</v>
      </c>
      <c r="F15" s="135"/>
      <c r="G15" s="135"/>
      <c r="H15" s="135"/>
      <c r="I15" s="136"/>
      <c r="J15" s="134" t="str">
        <f>CONCATENATE(AD23,"-",AB23)</f>
        <v>0-0</v>
      </c>
      <c r="K15" s="135"/>
      <c r="L15" s="135"/>
      <c r="M15" s="135"/>
      <c r="N15" s="136"/>
      <c r="O15" s="134" t="str">
        <f>CONCATENATE(AD20,"-",AB20)</f>
        <v>0-0</v>
      </c>
      <c r="P15" s="135"/>
      <c r="Q15" s="135"/>
      <c r="R15" s="135"/>
      <c r="S15" s="136"/>
      <c r="T15" s="134" t="str">
        <f>CONCATENATE(AD28,"-",AB28)</f>
        <v>0-0</v>
      </c>
      <c r="U15" s="135"/>
      <c r="V15" s="135"/>
      <c r="W15" s="135"/>
      <c r="X15" s="136"/>
      <c r="Y15" s="134" t="str">
        <f>CONCATENATE(AD36,"-",AB36)</f>
        <v>0-0</v>
      </c>
      <c r="Z15" s="135"/>
      <c r="AA15" s="135"/>
      <c r="AB15" s="135"/>
      <c r="AC15" s="136"/>
      <c r="AD15" s="131"/>
      <c r="AE15" s="132"/>
      <c r="AF15" s="132"/>
      <c r="AG15" s="132"/>
      <c r="AH15" s="133"/>
      <c r="AI15" s="29" t="str">
        <f>CONCATENATE(AH20+AH23+AH28+AH30+AH36,"-",AF20+AF23+AF28+AF30+AF36)</f>
        <v>0-0</v>
      </c>
      <c r="AJ15" s="29" t="str">
        <f>CONCATENATE(AD20+AD23+AD28+AD30+AD36,"-",AB20+AB23+AB28+AB30+AB36)</f>
        <v>0-0</v>
      </c>
      <c r="AK15" s="70"/>
    </row>
    <row r="16" spans="1:38" ht="14.25" customHeight="1">
      <c r="A16" s="16"/>
      <c r="B16" s="3"/>
      <c r="C16" s="3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1"/>
      <c r="AJ16" s="97"/>
      <c r="AK16" s="97"/>
      <c r="AL16" s="6"/>
    </row>
    <row r="17" spans="2:37" ht="14.25" customHeight="1" outlineLevel="1">
      <c r="B17" s="19" t="s">
        <v>28</v>
      </c>
      <c r="D17" s="80"/>
      <c r="E17" s="80"/>
      <c r="F17" s="80"/>
      <c r="G17" s="98"/>
      <c r="H17" s="99">
        <v>1</v>
      </c>
      <c r="I17" s="100"/>
      <c r="J17" s="101"/>
      <c r="K17" s="102"/>
      <c r="L17" s="103">
        <v>2</v>
      </c>
      <c r="M17" s="104"/>
      <c r="N17" s="101"/>
      <c r="O17" s="102"/>
      <c r="P17" s="103">
        <v>3</v>
      </c>
      <c r="Q17" s="105"/>
      <c r="R17" s="80"/>
      <c r="S17" s="106"/>
      <c r="T17" s="107">
        <v>4</v>
      </c>
      <c r="U17" s="105"/>
      <c r="V17" s="80"/>
      <c r="W17" s="106"/>
      <c r="X17" s="107">
        <v>5</v>
      </c>
      <c r="Y17" s="105"/>
      <c r="Z17" s="96"/>
      <c r="AA17" s="96"/>
      <c r="AB17" s="106"/>
      <c r="AC17" s="108" t="s">
        <v>34</v>
      </c>
      <c r="AD17" s="105"/>
      <c r="AE17" s="101"/>
      <c r="AF17" s="102"/>
      <c r="AG17" s="109" t="s">
        <v>35</v>
      </c>
      <c r="AH17" s="110"/>
      <c r="AI17" s="80"/>
      <c r="AJ17" s="80"/>
      <c r="AK17" s="111"/>
    </row>
    <row r="18" spans="1:40" ht="14.25" customHeight="1" outlineLevel="1">
      <c r="A18" s="15" t="s">
        <v>4</v>
      </c>
      <c r="B18" s="1" t="str">
        <f>CONCATENATE(D10,"  -  ",D14)</f>
        <v>Miikka O'Connor, MBF  -  </v>
      </c>
      <c r="D18" s="80"/>
      <c r="E18" s="80"/>
      <c r="F18" s="80"/>
      <c r="G18" s="93"/>
      <c r="H18" s="81" t="s">
        <v>27</v>
      </c>
      <c r="I18" s="94"/>
      <c r="J18" s="72"/>
      <c r="K18" s="65"/>
      <c r="L18" s="71" t="s">
        <v>27</v>
      </c>
      <c r="M18" s="66"/>
      <c r="N18" s="72"/>
      <c r="O18" s="65"/>
      <c r="P18" s="71" t="s">
        <v>27</v>
      </c>
      <c r="Q18" s="66"/>
      <c r="R18" s="73"/>
      <c r="S18" s="65"/>
      <c r="T18" s="71" t="s">
        <v>27</v>
      </c>
      <c r="U18" s="66"/>
      <c r="V18" s="73"/>
      <c r="W18" s="65"/>
      <c r="X18" s="71" t="s">
        <v>27</v>
      </c>
      <c r="Y18" s="66"/>
      <c r="Z18" s="72"/>
      <c r="AA18" s="72"/>
      <c r="AB18" s="74">
        <f>IF($G18-$I18&gt;0,1,0)+IF($K18-$M18&gt;0,1,0)+IF($O18-$Q18&gt;0,1,0)+IF($S18-$U18&gt;0,1,0)+IF($W18-$Y18&gt;0,1,0)</f>
        <v>0</v>
      </c>
      <c r="AC18" s="75" t="s">
        <v>27</v>
      </c>
      <c r="AD18" s="76">
        <f>IF($G18-$I18&lt;0,1,0)+IF($K18-$M18&lt;0,1,0)+IF($O18-$Q18&lt;0,1,0)+IF($S18-$U18&lt;0,1,0)+IF($W18-$Y18&lt;0,1,0)</f>
        <v>0</v>
      </c>
      <c r="AE18" s="77"/>
      <c r="AF18" s="78">
        <f>IF($AB18-$AD18&gt;0,1,0)</f>
        <v>0</v>
      </c>
      <c r="AG18" s="67" t="s">
        <v>27</v>
      </c>
      <c r="AH18" s="79">
        <f>IF($AB18-$AD18&lt;0,1,0)</f>
        <v>0</v>
      </c>
      <c r="AI18" s="80"/>
      <c r="AJ18" s="80"/>
      <c r="AK18" s="80"/>
      <c r="AM18" s="7"/>
      <c r="AN18" s="18"/>
    </row>
    <row r="19" spans="1:40" ht="14.25" customHeight="1" outlineLevel="1">
      <c r="A19" s="15" t="s">
        <v>5</v>
      </c>
      <c r="B19" s="1" t="str">
        <f>CONCATENATE(D11,"  -  ",D13)</f>
        <v>Patrik Rissanen, KuPTS  -  Topi Latukka, SeSi</v>
      </c>
      <c r="D19" s="80"/>
      <c r="E19" s="80"/>
      <c r="F19" s="80"/>
      <c r="G19" s="93">
        <v>11</v>
      </c>
      <c r="H19" s="81" t="s">
        <v>27</v>
      </c>
      <c r="I19" s="94">
        <v>4</v>
      </c>
      <c r="J19" s="72"/>
      <c r="K19" s="65">
        <v>11</v>
      </c>
      <c r="L19" s="71" t="s">
        <v>27</v>
      </c>
      <c r="M19" s="66">
        <v>4</v>
      </c>
      <c r="N19" s="72"/>
      <c r="O19" s="65">
        <v>11</v>
      </c>
      <c r="P19" s="71" t="s">
        <v>27</v>
      </c>
      <c r="Q19" s="66">
        <v>2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 outlineLevel="1">
      <c r="A20" s="15" t="s">
        <v>6</v>
      </c>
      <c r="B20" s="1" t="str">
        <f>CONCATENATE(D12,"  -  ",D15)</f>
        <v>Ilari Vuoste, OPT-86  -  </v>
      </c>
      <c r="D20" s="80"/>
      <c r="E20" s="80"/>
      <c r="F20" s="80"/>
      <c r="G20" s="93"/>
      <c r="H20" s="81" t="s">
        <v>27</v>
      </c>
      <c r="I20" s="94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 outlineLevel="1">
      <c r="A21" s="15"/>
      <c r="D21" s="80"/>
      <c r="E21" s="80"/>
      <c r="F21" s="80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 outlineLevel="1">
      <c r="A22" s="15" t="s">
        <v>8</v>
      </c>
      <c r="B22" s="1" t="str">
        <f>CONCATENATE(D10,"  -  ",D13)</f>
        <v>Miikka O'Connor, MBF  -  Topi Latukka, SeSi</v>
      </c>
      <c r="D22" s="80"/>
      <c r="E22" s="80"/>
      <c r="F22" s="80"/>
      <c r="G22" s="65">
        <v>11</v>
      </c>
      <c r="H22" s="71" t="s">
        <v>27</v>
      </c>
      <c r="I22" s="66">
        <v>5</v>
      </c>
      <c r="J22" s="72"/>
      <c r="K22" s="65">
        <v>11</v>
      </c>
      <c r="L22" s="71" t="s">
        <v>27</v>
      </c>
      <c r="M22" s="66">
        <v>5</v>
      </c>
      <c r="N22" s="72"/>
      <c r="O22" s="65">
        <v>11</v>
      </c>
      <c r="P22" s="71" t="s">
        <v>27</v>
      </c>
      <c r="Q22" s="66">
        <v>7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 outlineLevel="1">
      <c r="A23" s="15" t="s">
        <v>9</v>
      </c>
      <c r="B23" s="1" t="str">
        <f>CONCATENATE(D11,"  -  ",D15)</f>
        <v>Patrik Rissanen, KuPTS  -  </v>
      </c>
      <c r="D23" s="80"/>
      <c r="E23" s="80"/>
      <c r="F23" s="80"/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74">
        <f>IF($G23-$I23&gt;0,1,0)+IF($K23-$M23&gt;0,1,0)+IF($O23-$Q23&gt;0,1,0)+IF($S23-$U23&gt;0,1,0)+IF($W23-$Y23&gt;0,1,0)</f>
        <v>0</v>
      </c>
      <c r="AC23" s="75" t="s">
        <v>27</v>
      </c>
      <c r="AD23" s="76">
        <f>IF($G23-$I23&lt;0,1,0)+IF($K23-$M23&lt;0,1,0)+IF($O23-$Q23&lt;0,1,0)+IF($S23-$U23&lt;0,1,0)+IF($W23-$Y23&lt;0,1,0)</f>
        <v>0</v>
      </c>
      <c r="AE23" s="77"/>
      <c r="AF23" s="78">
        <f>IF($AB23-$AD23&gt;0,1,0)</f>
        <v>0</v>
      </c>
      <c r="AG23" s="67" t="s">
        <v>27</v>
      </c>
      <c r="AH23" s="79">
        <f>IF($AB23-$AD23&lt;0,1,0)</f>
        <v>0</v>
      </c>
      <c r="AI23" s="80"/>
      <c r="AJ23" s="80"/>
      <c r="AK23" s="80"/>
      <c r="AM23" s="7"/>
      <c r="AN23" s="18"/>
    </row>
    <row r="24" spans="1:40" ht="14.25" customHeight="1" outlineLevel="1">
      <c r="A24" s="15" t="s">
        <v>10</v>
      </c>
      <c r="B24" s="1" t="str">
        <f>CONCATENATE(D12,"  -  ",D14)</f>
        <v>Ilari Vuoste, OPT-86  -  </v>
      </c>
      <c r="D24" s="80"/>
      <c r="E24" s="80"/>
      <c r="F24" s="80"/>
      <c r="G24" s="65"/>
      <c r="H24" s="71" t="s">
        <v>27</v>
      </c>
      <c r="I24" s="66"/>
      <c r="J24" s="72"/>
      <c r="K24" s="65"/>
      <c r="L24" s="71" t="s">
        <v>27</v>
      </c>
      <c r="M24" s="66"/>
      <c r="N24" s="72"/>
      <c r="O24" s="65"/>
      <c r="P24" s="71" t="s">
        <v>27</v>
      </c>
      <c r="Q24" s="66"/>
      <c r="R24" s="73"/>
      <c r="S24" s="65"/>
      <c r="T24" s="71" t="s">
        <v>27</v>
      </c>
      <c r="U24" s="66"/>
      <c r="V24" s="73"/>
      <c r="W24" s="65"/>
      <c r="X24" s="71" t="s">
        <v>27</v>
      </c>
      <c r="Y24" s="66"/>
      <c r="Z24" s="72"/>
      <c r="AA24" s="72"/>
      <c r="AB24" s="74">
        <f>IF($G24-$I24&gt;0,1,0)+IF($K24-$M24&gt;0,1,0)+IF($O24-$Q24&gt;0,1,0)+IF($S24-$U24&gt;0,1,0)+IF($W24-$Y24&gt;0,1,0)</f>
        <v>0</v>
      </c>
      <c r="AC24" s="75" t="s">
        <v>27</v>
      </c>
      <c r="AD24" s="76">
        <f>IF($G24-$I24&lt;0,1,0)+IF($K24-$M24&lt;0,1,0)+IF($O24-$Q24&lt;0,1,0)+IF($S24-$U24&lt;0,1,0)+IF($W24-$Y24&lt;0,1,0)</f>
        <v>0</v>
      </c>
      <c r="AE24" s="77"/>
      <c r="AF24" s="78">
        <f>IF($AB24-$AD24&gt;0,1,0)</f>
        <v>0</v>
      </c>
      <c r="AG24" s="67" t="s">
        <v>27</v>
      </c>
      <c r="AH24" s="79">
        <f>IF($AB24-$AD24&lt;0,1,0)</f>
        <v>0</v>
      </c>
      <c r="AI24" s="80"/>
      <c r="AJ24" s="80"/>
      <c r="AK24" s="80"/>
      <c r="AM24" s="7"/>
      <c r="AN24" s="18"/>
    </row>
    <row r="25" spans="1:40" ht="14.25" customHeight="1" outlineLevel="1">
      <c r="A25" s="15"/>
      <c r="D25" s="80"/>
      <c r="E25" s="80"/>
      <c r="F25" s="80"/>
      <c r="G25" s="82"/>
      <c r="H25" s="83"/>
      <c r="I25" s="84"/>
      <c r="J25" s="72"/>
      <c r="K25" s="82"/>
      <c r="L25" s="83"/>
      <c r="M25" s="84"/>
      <c r="N25" s="72"/>
      <c r="O25" s="82"/>
      <c r="P25" s="83"/>
      <c r="Q25" s="84"/>
      <c r="R25" s="73"/>
      <c r="S25" s="82"/>
      <c r="T25" s="83"/>
      <c r="U25" s="84"/>
      <c r="V25" s="73"/>
      <c r="W25" s="82"/>
      <c r="X25" s="83"/>
      <c r="Y25" s="84"/>
      <c r="Z25" s="72"/>
      <c r="AA25" s="72"/>
      <c r="AB25" s="74"/>
      <c r="AC25" s="75"/>
      <c r="AD25" s="76"/>
      <c r="AE25" s="77"/>
      <c r="AF25" s="78"/>
      <c r="AG25" s="68"/>
      <c r="AH25" s="79"/>
      <c r="AI25" s="80"/>
      <c r="AJ25" s="80"/>
      <c r="AK25" s="80"/>
      <c r="AN25" s="18"/>
    </row>
    <row r="26" spans="1:40" ht="14.25" customHeight="1" outlineLevel="1">
      <c r="A26" s="15" t="s">
        <v>12</v>
      </c>
      <c r="B26" s="1" t="str">
        <f>CONCATENATE(D10,"  -  ",D12)</f>
        <v>Miikka O'Connor, MBF  -  Ilari Vuoste, OPT-86</v>
      </c>
      <c r="D26" s="80"/>
      <c r="E26" s="80"/>
      <c r="F26" s="80"/>
      <c r="G26" s="65">
        <v>11</v>
      </c>
      <c r="H26" s="71" t="s">
        <v>27</v>
      </c>
      <c r="I26" s="66">
        <v>8</v>
      </c>
      <c r="J26" s="72"/>
      <c r="K26" s="65">
        <v>11</v>
      </c>
      <c r="L26" s="71" t="s">
        <v>27</v>
      </c>
      <c r="M26" s="66">
        <v>6</v>
      </c>
      <c r="N26" s="72"/>
      <c r="O26" s="65">
        <v>11</v>
      </c>
      <c r="P26" s="71" t="s">
        <v>27</v>
      </c>
      <c r="Q26" s="66">
        <v>7</v>
      </c>
      <c r="R26" s="73"/>
      <c r="S26" s="65"/>
      <c r="T26" s="71" t="s">
        <v>27</v>
      </c>
      <c r="U26" s="66"/>
      <c r="V26" s="73"/>
      <c r="W26" s="65"/>
      <c r="X26" s="71" t="s">
        <v>27</v>
      </c>
      <c r="Y26" s="66"/>
      <c r="Z26" s="72"/>
      <c r="AA26" s="72"/>
      <c r="AB26" s="74">
        <f>IF($G26-$I26&gt;0,1,0)+IF($K26-$M26&gt;0,1,0)+IF($O26-$Q26&gt;0,1,0)+IF($S26-$U26&gt;0,1,0)+IF($W26-$Y26&gt;0,1,0)</f>
        <v>3</v>
      </c>
      <c r="AC26" s="75" t="s">
        <v>27</v>
      </c>
      <c r="AD26" s="76">
        <f>IF($G26-$I26&lt;0,1,0)+IF($K26-$M26&lt;0,1,0)+IF($O26-$Q26&lt;0,1,0)+IF($S26-$U26&lt;0,1,0)+IF($W26-$Y26&lt;0,1,0)</f>
        <v>0</v>
      </c>
      <c r="AE26" s="77"/>
      <c r="AF26" s="78">
        <f>IF($AB26-$AD26&gt;0,1,0)</f>
        <v>1</v>
      </c>
      <c r="AG26" s="67" t="s">
        <v>27</v>
      </c>
      <c r="AH26" s="79">
        <f>IF($AB26-$AD26&lt;0,1,0)</f>
        <v>0</v>
      </c>
      <c r="AI26" s="80"/>
      <c r="AJ26" s="80"/>
      <c r="AK26" s="80"/>
      <c r="AM26" s="7"/>
      <c r="AN26" s="18"/>
    </row>
    <row r="27" spans="1:40" ht="14.25" customHeight="1" outlineLevel="1">
      <c r="A27" s="15" t="s">
        <v>13</v>
      </c>
      <c r="B27" s="1" t="str">
        <f>CONCATENATE(D11,"  -  ",D14)</f>
        <v>Patrik Rissanen, KuPTS  -  </v>
      </c>
      <c r="D27" s="80"/>
      <c r="E27" s="80"/>
      <c r="F27" s="80"/>
      <c r="G27" s="65"/>
      <c r="H27" s="71" t="s">
        <v>27</v>
      </c>
      <c r="I27" s="66"/>
      <c r="J27" s="72"/>
      <c r="K27" s="65"/>
      <c r="L27" s="71" t="s">
        <v>27</v>
      </c>
      <c r="M27" s="66"/>
      <c r="N27" s="72"/>
      <c r="O27" s="65"/>
      <c r="P27" s="71" t="s">
        <v>27</v>
      </c>
      <c r="Q27" s="66"/>
      <c r="R27" s="73"/>
      <c r="S27" s="65"/>
      <c r="T27" s="71" t="s">
        <v>27</v>
      </c>
      <c r="U27" s="66"/>
      <c r="V27" s="73"/>
      <c r="W27" s="65"/>
      <c r="X27" s="71" t="s">
        <v>27</v>
      </c>
      <c r="Y27" s="66"/>
      <c r="Z27" s="72"/>
      <c r="AA27" s="72"/>
      <c r="AB27" s="74">
        <f>IF($G27-$I27&gt;0,1,0)+IF($K27-$M27&gt;0,1,0)+IF($O27-$Q27&gt;0,1,0)+IF($S27-$U27&gt;0,1,0)+IF($W27-$Y27&gt;0,1,0)</f>
        <v>0</v>
      </c>
      <c r="AC27" s="75" t="s">
        <v>27</v>
      </c>
      <c r="AD27" s="76">
        <f>IF($G27-$I27&lt;0,1,0)+IF($K27-$M27&lt;0,1,0)+IF($O27-$Q27&lt;0,1,0)+IF($S27-$U27&lt;0,1,0)+IF($W27-$Y27&lt;0,1,0)</f>
        <v>0</v>
      </c>
      <c r="AE27" s="77"/>
      <c r="AF27" s="78">
        <f>IF($AB27-$AD27&gt;0,1,0)</f>
        <v>0</v>
      </c>
      <c r="AG27" s="67" t="s">
        <v>27</v>
      </c>
      <c r="AH27" s="79">
        <f>IF($AB27-$AD27&lt;0,1,0)</f>
        <v>0</v>
      </c>
      <c r="AI27" s="80"/>
      <c r="AJ27" s="80"/>
      <c r="AK27" s="80"/>
      <c r="AM27" s="7"/>
      <c r="AN27" s="18"/>
    </row>
    <row r="28" spans="1:40" ht="14.25" customHeight="1" outlineLevel="1">
      <c r="A28" s="15" t="s">
        <v>14</v>
      </c>
      <c r="B28" s="1" t="str">
        <f>CONCATENATE(D13,"  -  ",D15)</f>
        <v>Topi Latukka, SeSi  -  </v>
      </c>
      <c r="D28" s="80"/>
      <c r="E28" s="80"/>
      <c r="F28" s="80"/>
      <c r="G28" s="65"/>
      <c r="H28" s="71" t="s">
        <v>27</v>
      </c>
      <c r="I28" s="66"/>
      <c r="J28" s="72"/>
      <c r="K28" s="65"/>
      <c r="L28" s="71" t="s">
        <v>27</v>
      </c>
      <c r="M28" s="66"/>
      <c r="N28" s="72"/>
      <c r="O28" s="65"/>
      <c r="P28" s="71" t="s">
        <v>27</v>
      </c>
      <c r="Q28" s="66"/>
      <c r="R28" s="73"/>
      <c r="S28" s="65"/>
      <c r="T28" s="71" t="s">
        <v>27</v>
      </c>
      <c r="U28" s="66"/>
      <c r="V28" s="73"/>
      <c r="W28" s="65"/>
      <c r="X28" s="71" t="s">
        <v>27</v>
      </c>
      <c r="Y28" s="66"/>
      <c r="Z28" s="72"/>
      <c r="AA28" s="72"/>
      <c r="AB28" s="74">
        <f>IF($G28-$I28&gt;0,1,0)+IF($K28-$M28&gt;0,1,0)+IF($O28-$Q28&gt;0,1,0)+IF($S28-$U28&gt;0,1,0)+IF($W28-$Y28&gt;0,1,0)</f>
        <v>0</v>
      </c>
      <c r="AC28" s="75" t="s">
        <v>27</v>
      </c>
      <c r="AD28" s="76">
        <f>IF($G28-$I28&lt;0,1,0)+IF($K28-$M28&lt;0,1,0)+IF($O28-$Q28&lt;0,1,0)+IF($S28-$U28&lt;0,1,0)+IF($W28-$Y28&lt;0,1,0)</f>
        <v>0</v>
      </c>
      <c r="AE28" s="77"/>
      <c r="AF28" s="78">
        <f>IF($AB28-$AD28&gt;0,1,0)</f>
        <v>0</v>
      </c>
      <c r="AG28" s="67" t="s">
        <v>27</v>
      </c>
      <c r="AH28" s="79">
        <f>IF($AB28-$AD28&lt;0,1,0)</f>
        <v>0</v>
      </c>
      <c r="AI28" s="80"/>
      <c r="AJ28" s="80"/>
      <c r="AK28" s="80"/>
      <c r="AM28" s="7"/>
      <c r="AN28" s="18"/>
    </row>
    <row r="29" spans="1:40" ht="14.25" customHeight="1" outlineLevel="1">
      <c r="A29" s="15"/>
      <c r="D29" s="80"/>
      <c r="E29" s="80"/>
      <c r="F29" s="80"/>
      <c r="G29" s="82"/>
      <c r="H29" s="83"/>
      <c r="I29" s="84"/>
      <c r="J29" s="72"/>
      <c r="K29" s="82"/>
      <c r="L29" s="83"/>
      <c r="M29" s="84"/>
      <c r="N29" s="72"/>
      <c r="O29" s="82"/>
      <c r="P29" s="83"/>
      <c r="Q29" s="84"/>
      <c r="R29" s="73"/>
      <c r="S29" s="82"/>
      <c r="T29" s="83"/>
      <c r="U29" s="84"/>
      <c r="V29" s="73"/>
      <c r="W29" s="82"/>
      <c r="X29" s="83"/>
      <c r="Y29" s="84"/>
      <c r="Z29" s="72"/>
      <c r="AA29" s="72"/>
      <c r="AB29" s="74"/>
      <c r="AC29" s="75"/>
      <c r="AD29" s="76"/>
      <c r="AE29" s="77"/>
      <c r="AF29" s="78"/>
      <c r="AG29" s="68"/>
      <c r="AH29" s="79"/>
      <c r="AI29" s="80"/>
      <c r="AJ29" s="80"/>
      <c r="AK29" s="80"/>
      <c r="AN29" s="18"/>
    </row>
    <row r="30" spans="1:40" ht="14.25" customHeight="1" outlineLevel="1">
      <c r="A30" s="15" t="s">
        <v>16</v>
      </c>
      <c r="B30" s="1" t="str">
        <f>CONCATENATE(D10,"  -  ",D15)</f>
        <v>Miikka O'Connor, MBF  -  </v>
      </c>
      <c r="D30" s="80"/>
      <c r="E30" s="80"/>
      <c r="F30" s="80"/>
      <c r="G30" s="65"/>
      <c r="H30" s="71" t="s">
        <v>27</v>
      </c>
      <c r="I30" s="66"/>
      <c r="J30" s="72"/>
      <c r="K30" s="65"/>
      <c r="L30" s="71" t="s">
        <v>27</v>
      </c>
      <c r="M30" s="66"/>
      <c r="N30" s="72"/>
      <c r="O30" s="65"/>
      <c r="P30" s="71" t="s">
        <v>27</v>
      </c>
      <c r="Q30" s="66"/>
      <c r="R30" s="73"/>
      <c r="S30" s="65"/>
      <c r="T30" s="71" t="s">
        <v>27</v>
      </c>
      <c r="U30" s="66"/>
      <c r="V30" s="73"/>
      <c r="W30" s="65"/>
      <c r="X30" s="71" t="s">
        <v>27</v>
      </c>
      <c r="Y30" s="66"/>
      <c r="Z30" s="72"/>
      <c r="AA30" s="72"/>
      <c r="AB30" s="74">
        <f>IF($G30-$I30&gt;0,1,0)+IF($K30-$M30&gt;0,1,0)+IF($O30-$Q30&gt;0,1,0)+IF($S30-$U30&gt;0,1,0)+IF($W30-$Y30&gt;0,1,0)</f>
        <v>0</v>
      </c>
      <c r="AC30" s="75" t="s">
        <v>27</v>
      </c>
      <c r="AD30" s="76">
        <f>IF($G30-$I30&lt;0,1,0)+IF($K30-$M30&lt;0,1,0)+IF($O30-$Q30&lt;0,1,0)+IF($S30-$U30&lt;0,1,0)+IF($W30-$Y30&lt;0,1,0)</f>
        <v>0</v>
      </c>
      <c r="AE30" s="77"/>
      <c r="AF30" s="78">
        <f>IF($AB30-$AD30&gt;0,1,0)</f>
        <v>0</v>
      </c>
      <c r="AG30" s="67" t="s">
        <v>27</v>
      </c>
      <c r="AH30" s="79">
        <f>IF($AB30-$AD30&lt;0,1,0)</f>
        <v>0</v>
      </c>
      <c r="AI30" s="80"/>
      <c r="AJ30" s="80"/>
      <c r="AK30" s="80"/>
      <c r="AM30" s="7"/>
      <c r="AN30" s="18"/>
    </row>
    <row r="31" spans="1:40" ht="14.25" customHeight="1" outlineLevel="1">
      <c r="A31" s="15" t="s">
        <v>17</v>
      </c>
      <c r="B31" s="1" t="str">
        <f>CONCATENATE(D11,"  -  ",D12)</f>
        <v>Patrik Rissanen, KuPTS  -  Ilari Vuoste, OPT-86</v>
      </c>
      <c r="D31" s="80"/>
      <c r="E31" s="80"/>
      <c r="F31" s="80"/>
      <c r="G31" s="65">
        <v>11</v>
      </c>
      <c r="H31" s="71" t="s">
        <v>27</v>
      </c>
      <c r="I31" s="66">
        <v>5</v>
      </c>
      <c r="J31" s="72"/>
      <c r="K31" s="65">
        <v>11</v>
      </c>
      <c r="L31" s="71" t="s">
        <v>27</v>
      </c>
      <c r="M31" s="66">
        <v>6</v>
      </c>
      <c r="N31" s="72"/>
      <c r="O31" s="65">
        <v>11</v>
      </c>
      <c r="P31" s="71" t="s">
        <v>27</v>
      </c>
      <c r="Q31" s="66">
        <v>5</v>
      </c>
      <c r="R31" s="73"/>
      <c r="S31" s="65"/>
      <c r="T31" s="71" t="s">
        <v>27</v>
      </c>
      <c r="U31" s="66"/>
      <c r="V31" s="73"/>
      <c r="W31" s="65"/>
      <c r="X31" s="71" t="s">
        <v>27</v>
      </c>
      <c r="Y31" s="66"/>
      <c r="Z31" s="72"/>
      <c r="AA31" s="72"/>
      <c r="AB31" s="74">
        <f>IF($G31-$I31&gt;0,1,0)+IF($K31-$M31&gt;0,1,0)+IF($O31-$Q31&gt;0,1,0)+IF($S31-$U31&gt;0,1,0)+IF($W31-$Y31&gt;0,1,0)</f>
        <v>3</v>
      </c>
      <c r="AC31" s="75" t="s">
        <v>27</v>
      </c>
      <c r="AD31" s="76">
        <f>IF($G31-$I31&lt;0,1,0)+IF($K31-$M31&lt;0,1,0)+IF($O31-$Q31&lt;0,1,0)+IF($S31-$U31&lt;0,1,0)+IF($W31-$Y31&lt;0,1,0)</f>
        <v>0</v>
      </c>
      <c r="AE31" s="77"/>
      <c r="AF31" s="78">
        <f>IF($AB31-$AD31&gt;0,1,0)</f>
        <v>1</v>
      </c>
      <c r="AG31" s="67" t="s">
        <v>27</v>
      </c>
      <c r="AH31" s="79">
        <f>IF($AB31-$AD31&lt;0,1,0)</f>
        <v>0</v>
      </c>
      <c r="AI31" s="80"/>
      <c r="AJ31" s="80"/>
      <c r="AK31" s="80"/>
      <c r="AM31" s="7"/>
      <c r="AN31" s="18"/>
    </row>
    <row r="32" spans="1:40" ht="14.25" customHeight="1" outlineLevel="1">
      <c r="A32" s="15" t="s">
        <v>18</v>
      </c>
      <c r="B32" s="1" t="str">
        <f>CONCATENATE(D13,"  -  ",D14)</f>
        <v>Topi Latukka, SeSi  -  </v>
      </c>
      <c r="D32" s="80"/>
      <c r="E32" s="80"/>
      <c r="F32" s="80"/>
      <c r="G32" s="65"/>
      <c r="H32" s="71" t="s">
        <v>27</v>
      </c>
      <c r="I32" s="66"/>
      <c r="J32" s="72"/>
      <c r="K32" s="65"/>
      <c r="L32" s="71" t="s">
        <v>27</v>
      </c>
      <c r="M32" s="66"/>
      <c r="N32" s="72"/>
      <c r="O32" s="65"/>
      <c r="P32" s="71" t="s">
        <v>27</v>
      </c>
      <c r="Q32" s="66"/>
      <c r="R32" s="73"/>
      <c r="S32" s="65"/>
      <c r="T32" s="71" t="s">
        <v>27</v>
      </c>
      <c r="U32" s="66"/>
      <c r="V32" s="73"/>
      <c r="W32" s="65"/>
      <c r="X32" s="71" t="s">
        <v>27</v>
      </c>
      <c r="Y32" s="66"/>
      <c r="Z32" s="72"/>
      <c r="AA32" s="72"/>
      <c r="AB32" s="74">
        <f>IF($G32-$I32&gt;0,1,0)+IF($K32-$M32&gt;0,1,0)+IF($O32-$Q32&gt;0,1,0)+IF($S32-$U32&gt;0,1,0)+IF($W32-$Y32&gt;0,1,0)</f>
        <v>0</v>
      </c>
      <c r="AC32" s="75" t="s">
        <v>27</v>
      </c>
      <c r="AD32" s="76">
        <f>IF($G32-$I32&lt;0,1,0)+IF($K32-$M32&lt;0,1,0)+IF($O32-$Q32&lt;0,1,0)+IF($S32-$U32&lt;0,1,0)+IF($W32-$Y32&lt;0,1,0)</f>
        <v>0</v>
      </c>
      <c r="AE32" s="77"/>
      <c r="AF32" s="78">
        <f>IF($AB32-$AD32&gt;0,1,0)</f>
        <v>0</v>
      </c>
      <c r="AG32" s="67" t="s">
        <v>27</v>
      </c>
      <c r="AH32" s="79">
        <f>IF($AB32-$AD32&lt;0,1,0)</f>
        <v>0</v>
      </c>
      <c r="AI32" s="80"/>
      <c r="AJ32" s="80"/>
      <c r="AK32" s="80"/>
      <c r="AM32" s="7"/>
      <c r="AN32" s="18"/>
    </row>
    <row r="33" spans="1:40" ht="14.25" customHeight="1" outlineLevel="1">
      <c r="A33" s="15"/>
      <c r="D33" s="80"/>
      <c r="E33" s="80"/>
      <c r="F33" s="80"/>
      <c r="G33" s="82"/>
      <c r="H33" s="83"/>
      <c r="I33" s="84"/>
      <c r="J33" s="72"/>
      <c r="K33" s="82"/>
      <c r="L33" s="83"/>
      <c r="M33" s="84"/>
      <c r="N33" s="72"/>
      <c r="O33" s="82"/>
      <c r="P33" s="83"/>
      <c r="Q33" s="84"/>
      <c r="R33" s="73"/>
      <c r="S33" s="82"/>
      <c r="T33" s="83"/>
      <c r="U33" s="84"/>
      <c r="V33" s="73"/>
      <c r="W33" s="82"/>
      <c r="X33" s="83"/>
      <c r="Y33" s="84"/>
      <c r="Z33" s="72"/>
      <c r="AA33" s="72"/>
      <c r="AB33" s="74"/>
      <c r="AC33" s="75"/>
      <c r="AD33" s="76"/>
      <c r="AE33" s="77"/>
      <c r="AF33" s="78"/>
      <c r="AG33" s="68"/>
      <c r="AH33" s="79"/>
      <c r="AI33" s="80"/>
      <c r="AJ33" s="80"/>
      <c r="AK33" s="80"/>
      <c r="AN33" s="18"/>
    </row>
    <row r="34" spans="1:40" ht="14.25" customHeight="1" outlineLevel="1">
      <c r="A34" s="15" t="s">
        <v>20</v>
      </c>
      <c r="B34" s="1" t="str">
        <f>CONCATENATE(D10,"  -  ",D11)</f>
        <v>Miikka O'Connor, MBF  -  Patrik Rissanen, KuPTS</v>
      </c>
      <c r="D34" s="80"/>
      <c r="E34" s="80"/>
      <c r="F34" s="80"/>
      <c r="G34" s="65">
        <v>11</v>
      </c>
      <c r="H34" s="71" t="s">
        <v>27</v>
      </c>
      <c r="I34" s="66">
        <v>7</v>
      </c>
      <c r="J34" s="72"/>
      <c r="K34" s="65">
        <v>5</v>
      </c>
      <c r="L34" s="71" t="s">
        <v>27</v>
      </c>
      <c r="M34" s="66">
        <v>11</v>
      </c>
      <c r="N34" s="72"/>
      <c r="O34" s="65">
        <v>9</v>
      </c>
      <c r="P34" s="71" t="s">
        <v>27</v>
      </c>
      <c r="Q34" s="66">
        <v>11</v>
      </c>
      <c r="R34" s="73"/>
      <c r="S34" s="65">
        <v>10</v>
      </c>
      <c r="T34" s="71" t="s">
        <v>27</v>
      </c>
      <c r="U34" s="66">
        <v>12</v>
      </c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1</v>
      </c>
      <c r="AC34" s="75" t="s">
        <v>27</v>
      </c>
      <c r="AD34" s="76">
        <f>IF($G34-$I34&lt;0,1,0)+IF($K34-$M34&lt;0,1,0)+IF($O34-$Q34&lt;0,1,0)+IF($S34-$U34&lt;0,1,0)+IF($W34-$Y34&lt;0,1,0)</f>
        <v>3</v>
      </c>
      <c r="AE34" s="77"/>
      <c r="AF34" s="78">
        <f>IF($AB34-$AD34&gt;0,1,0)</f>
        <v>0</v>
      </c>
      <c r="AG34" s="67" t="s">
        <v>27</v>
      </c>
      <c r="AH34" s="79">
        <f>IF($AB34-$AD34&lt;0,1,0)</f>
        <v>1</v>
      </c>
      <c r="AI34" s="80"/>
      <c r="AJ34" s="80"/>
      <c r="AK34" s="80"/>
      <c r="AM34" s="7"/>
      <c r="AN34" s="18"/>
    </row>
    <row r="35" spans="1:40" ht="14.25" customHeight="1" outlineLevel="1">
      <c r="A35" s="15" t="s">
        <v>21</v>
      </c>
      <c r="B35" s="1" t="str">
        <f>CONCATENATE(D12,"  -  ",D13)</f>
        <v>Ilari Vuoste, OPT-86  -  Topi Latukka, SeSi</v>
      </c>
      <c r="D35" s="80"/>
      <c r="E35" s="80"/>
      <c r="F35" s="80"/>
      <c r="G35" s="65">
        <v>9</v>
      </c>
      <c r="H35" s="71" t="s">
        <v>27</v>
      </c>
      <c r="I35" s="66">
        <v>11</v>
      </c>
      <c r="J35" s="72"/>
      <c r="K35" s="65">
        <v>11</v>
      </c>
      <c r="L35" s="71" t="s">
        <v>27</v>
      </c>
      <c r="M35" s="66">
        <v>9</v>
      </c>
      <c r="N35" s="72"/>
      <c r="O35" s="65">
        <v>11</v>
      </c>
      <c r="P35" s="71" t="s">
        <v>27</v>
      </c>
      <c r="Q35" s="66">
        <v>7</v>
      </c>
      <c r="R35" s="73"/>
      <c r="S35" s="65">
        <v>11</v>
      </c>
      <c r="T35" s="71" t="s">
        <v>27</v>
      </c>
      <c r="U35" s="66">
        <v>8</v>
      </c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1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 outlineLevel="1">
      <c r="A36" s="15" t="s">
        <v>22</v>
      </c>
      <c r="B36" s="1" t="str">
        <f>CONCATENATE(D14,"  -  ",D15)</f>
        <v>  -  </v>
      </c>
      <c r="D36" s="80"/>
      <c r="E36" s="80"/>
      <c r="F36" s="80"/>
      <c r="G36" s="65"/>
      <c r="H36" s="71" t="s">
        <v>27</v>
      </c>
      <c r="I36" s="66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85">
        <f>IF($G36-$I36&gt;0,1,0)+IF($K36-$M36&gt;0,1,0)+IF($O36-$Q36&gt;0,1,0)+IF($S36-$U36&gt;0,1,0)+IF($W36-$Y36&gt;0,1,0)</f>
        <v>0</v>
      </c>
      <c r="AC36" s="86" t="s">
        <v>27</v>
      </c>
      <c r="AD36" s="87">
        <f>IF($G36-$I36&lt;0,1,0)+IF($K36-$M36&lt;0,1,0)+IF($O36-$Q36&lt;0,1,0)+IF($S36-$U36&lt;0,1,0)+IF($W36-$Y36&lt;0,1,0)</f>
        <v>0</v>
      </c>
      <c r="AE36" s="77"/>
      <c r="AF36" s="88">
        <f>IF($AB36-$AD36&gt;0,1,0)</f>
        <v>0</v>
      </c>
      <c r="AG36" s="69" t="s">
        <v>27</v>
      </c>
      <c r="AH36" s="89">
        <f>IF($AB36-$AD36&lt;0,1,0)</f>
        <v>0</v>
      </c>
      <c r="AI36" s="80"/>
      <c r="AJ36" s="80"/>
      <c r="AK36" s="80"/>
      <c r="AM36" s="7"/>
      <c r="AN36" s="18"/>
    </row>
    <row r="37" spans="4:37" ht="14.25" customHeight="1" outlineLevel="1">
      <c r="D37" s="80"/>
      <c r="E37" s="80"/>
      <c r="F37" s="8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92"/>
      <c r="R37" s="92"/>
      <c r="S37" s="92"/>
      <c r="T37" s="92"/>
      <c r="U37" s="80"/>
      <c r="V37" s="80"/>
      <c r="W37" s="80"/>
      <c r="X37" s="80"/>
      <c r="Y37" s="80"/>
      <c r="Z37" s="80"/>
      <c r="AA37" s="80"/>
      <c r="AB37" s="80"/>
      <c r="AC37" s="90"/>
      <c r="AD37" s="90"/>
      <c r="AE37" s="90"/>
      <c r="AF37" s="90"/>
      <c r="AG37" s="80"/>
      <c r="AH37" s="80"/>
      <c r="AI37" s="80"/>
      <c r="AJ37" s="80"/>
      <c r="AK37" s="80"/>
    </row>
    <row r="38" spans="4:37" ht="14.25" customHeight="1"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</row>
    <row r="39" spans="4:37" ht="14.25" customHeight="1"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</row>
    <row r="40" spans="4:37" ht="14.25" customHeight="1"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</row>
    <row r="41" spans="4:37" ht="14.25" customHeight="1"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</row>
    <row r="42" spans="4:37" ht="14.25" customHeight="1"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</row>
    <row r="43" spans="4:37" ht="14.25" customHeight="1"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</row>
    <row r="44" spans="4:37" ht="14.25" customHeight="1"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  <row r="45" spans="4:37" ht="14.25" customHeight="1"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92"/>
      <c r="V45" s="92"/>
      <c r="W45" s="92"/>
      <c r="X45" s="92"/>
      <c r="Y45" s="92"/>
      <c r="Z45" s="92"/>
      <c r="AA45" s="92"/>
      <c r="AB45" s="92"/>
      <c r="AC45" s="92"/>
      <c r="AD45" s="80"/>
      <c r="AE45" s="80"/>
      <c r="AF45" s="80"/>
      <c r="AG45" s="80"/>
      <c r="AH45" s="80"/>
      <c r="AI45" s="80"/>
      <c r="AJ45" s="80"/>
      <c r="AK45" s="80"/>
    </row>
    <row r="46" spans="2:4" ht="14.25" customHeight="1">
      <c r="B46" s="95" t="s">
        <v>54</v>
      </c>
      <c r="C46" s="31"/>
      <c r="D46" s="31"/>
    </row>
    <row r="47" spans="2:37" ht="14.25" customHeight="1">
      <c r="B47" s="12"/>
      <c r="C47" s="13"/>
      <c r="D47" s="14"/>
      <c r="E47" s="126">
        <v>1</v>
      </c>
      <c r="F47" s="127"/>
      <c r="G47" s="127"/>
      <c r="H47" s="127"/>
      <c r="I47" s="128"/>
      <c r="J47" s="126">
        <v>2</v>
      </c>
      <c r="K47" s="129"/>
      <c r="L47" s="129"/>
      <c r="M47" s="129"/>
      <c r="N47" s="130"/>
      <c r="O47" s="126">
        <v>3</v>
      </c>
      <c r="P47" s="129"/>
      <c r="Q47" s="129"/>
      <c r="R47" s="129"/>
      <c r="S47" s="130"/>
      <c r="T47" s="126">
        <v>4</v>
      </c>
      <c r="U47" s="129"/>
      <c r="V47" s="129"/>
      <c r="W47" s="129"/>
      <c r="X47" s="130"/>
      <c r="Y47" s="126">
        <v>5</v>
      </c>
      <c r="Z47" s="129"/>
      <c r="AA47" s="129"/>
      <c r="AB47" s="129"/>
      <c r="AC47" s="130"/>
      <c r="AD47" s="126">
        <v>6</v>
      </c>
      <c r="AE47" s="129"/>
      <c r="AF47" s="129"/>
      <c r="AG47" s="129"/>
      <c r="AH47" s="130"/>
      <c r="AI47" s="29" t="s">
        <v>0</v>
      </c>
      <c r="AJ47" s="29" t="s">
        <v>1</v>
      </c>
      <c r="AK47" s="29" t="s">
        <v>2</v>
      </c>
    </row>
    <row r="48" spans="1:37" ht="14.25" customHeight="1">
      <c r="A48" s="20">
        <v>67</v>
      </c>
      <c r="B48" s="30">
        <v>1</v>
      </c>
      <c r="C48" s="36">
        <v>9</v>
      </c>
      <c r="D48" s="14" t="str">
        <f>IF(A48=0,"",INDEX(Nimet!$A$2:$D$251,A48,4))</f>
        <v>Thomas Lundström, MBF</v>
      </c>
      <c r="E48" s="131"/>
      <c r="F48" s="132"/>
      <c r="G48" s="132"/>
      <c r="H48" s="132"/>
      <c r="I48" s="133"/>
      <c r="J48" s="134" t="str">
        <f>CONCATENATE(AB72,"-",AD72)</f>
        <v>3-2</v>
      </c>
      <c r="K48" s="135"/>
      <c r="L48" s="135"/>
      <c r="M48" s="135"/>
      <c r="N48" s="136"/>
      <c r="O48" s="134" t="str">
        <f>CONCATENATE(AB64,"-",AD64)</f>
        <v>3-0</v>
      </c>
      <c r="P48" s="135"/>
      <c r="Q48" s="135"/>
      <c r="R48" s="135"/>
      <c r="S48" s="136"/>
      <c r="T48" s="134" t="str">
        <f>CONCATENATE(AB60,"-",AD60)</f>
        <v>3-0</v>
      </c>
      <c r="U48" s="135"/>
      <c r="V48" s="135"/>
      <c r="W48" s="135"/>
      <c r="X48" s="136"/>
      <c r="Y48" s="134" t="str">
        <f>CONCATENATE(AB56,"-",AD56)</f>
        <v>3-0</v>
      </c>
      <c r="Z48" s="135"/>
      <c r="AA48" s="135"/>
      <c r="AB48" s="135"/>
      <c r="AC48" s="136"/>
      <c r="AD48" s="134" t="str">
        <f>CONCATENATE(AB68,"-",AD68)</f>
        <v>0-0</v>
      </c>
      <c r="AE48" s="135"/>
      <c r="AF48" s="135"/>
      <c r="AG48" s="135"/>
      <c r="AH48" s="136"/>
      <c r="AI48" s="29" t="str">
        <f>CONCATENATE(AF56+AF60+AF64+AF68+AF72,"-",AH56+AH60+AH64+AH68+AH72)</f>
        <v>4-0</v>
      </c>
      <c r="AJ48" s="29" t="str">
        <f>CONCATENATE(AB56+AB60+AB64+AB68+AB72,"-",AD56+AD60+AD64+AD68+AD72)</f>
        <v>12-2</v>
      </c>
      <c r="AK48" s="70">
        <v>1</v>
      </c>
    </row>
    <row r="49" spans="1:37" ht="14.25" customHeight="1">
      <c r="A49" s="20">
        <v>22</v>
      </c>
      <c r="B49" s="30">
        <v>2</v>
      </c>
      <c r="C49" s="36">
        <v>13</v>
      </c>
      <c r="D49" s="14" t="str">
        <f>IF(A49=0,"",INDEX(Nimet!$A$2:$D$251,A49,4))</f>
        <v>Markus Myllärinen, Por-83</v>
      </c>
      <c r="E49" s="134" t="str">
        <f>CONCATENATE(AD72,"-",AB72)</f>
        <v>2-3</v>
      </c>
      <c r="F49" s="135"/>
      <c r="G49" s="135"/>
      <c r="H49" s="135"/>
      <c r="I49" s="136"/>
      <c r="J49" s="131"/>
      <c r="K49" s="132"/>
      <c r="L49" s="132"/>
      <c r="M49" s="132"/>
      <c r="N49" s="133"/>
      <c r="O49" s="134" t="str">
        <f>CONCATENATE(AB69,"-",AD69)</f>
        <v>3-0</v>
      </c>
      <c r="P49" s="135"/>
      <c r="Q49" s="135"/>
      <c r="R49" s="135"/>
      <c r="S49" s="136"/>
      <c r="T49" s="134" t="str">
        <f>CONCATENATE(AB57,"-",AD57)</f>
        <v>3-0</v>
      </c>
      <c r="U49" s="135"/>
      <c r="V49" s="135"/>
      <c r="W49" s="135"/>
      <c r="X49" s="136"/>
      <c r="Y49" s="134" t="str">
        <f>CONCATENATE(AB65,"-",AD65)</f>
        <v>3-0</v>
      </c>
      <c r="Z49" s="135"/>
      <c r="AA49" s="135"/>
      <c r="AB49" s="135"/>
      <c r="AC49" s="136"/>
      <c r="AD49" s="134" t="str">
        <f>CONCATENATE(AB61,"-",AD61)</f>
        <v>0-0</v>
      </c>
      <c r="AE49" s="127"/>
      <c r="AF49" s="127"/>
      <c r="AG49" s="127"/>
      <c r="AH49" s="128"/>
      <c r="AI49" s="11" t="str">
        <f>CONCATENATE(AF57+AF61+AF65+AF69+AH72,"-",AH57+AH61+AH65+AH69+AF72)</f>
        <v>3-1</v>
      </c>
      <c r="AJ49" s="29" t="str">
        <f>CONCATENATE(AB57+AB61+AB65+AB69+AD72,"-",AD57+AD61+AD65+AD69+AB72)</f>
        <v>11-3</v>
      </c>
      <c r="AK49" s="70">
        <v>2</v>
      </c>
    </row>
    <row r="50" spans="1:37" ht="14.25" customHeight="1">
      <c r="A50" s="20">
        <v>78</v>
      </c>
      <c r="B50" s="30">
        <v>3</v>
      </c>
      <c r="C50" s="36"/>
      <c r="D50" s="14" t="str">
        <f>IF(A50=0,"",INDEX(Nimet!$A$2:$D$251,A50,4))</f>
        <v>Elias Eerola, MBF</v>
      </c>
      <c r="E50" s="134" t="str">
        <f>CONCATENATE(AD64,"-",AB64)</f>
        <v>0-3</v>
      </c>
      <c r="F50" s="135"/>
      <c r="G50" s="135"/>
      <c r="H50" s="135"/>
      <c r="I50" s="136"/>
      <c r="J50" s="134" t="str">
        <f>CONCATENATE(AD69,"-",AB69)</f>
        <v>0-3</v>
      </c>
      <c r="K50" s="135"/>
      <c r="L50" s="135"/>
      <c r="M50" s="135"/>
      <c r="N50" s="136"/>
      <c r="O50" s="131"/>
      <c r="P50" s="132"/>
      <c r="Q50" s="132"/>
      <c r="R50" s="132"/>
      <c r="S50" s="133"/>
      <c r="T50" s="134" t="str">
        <f>CONCATENATE(AB73,"-",AD73)</f>
        <v>3-2</v>
      </c>
      <c r="U50" s="135"/>
      <c r="V50" s="135"/>
      <c r="W50" s="135"/>
      <c r="X50" s="136"/>
      <c r="Y50" s="134" t="str">
        <f>CONCATENATE(AB62,"-",AD62)</f>
        <v>3-2</v>
      </c>
      <c r="Z50" s="135"/>
      <c r="AA50" s="135"/>
      <c r="AB50" s="135"/>
      <c r="AC50" s="136"/>
      <c r="AD50" s="134" t="str">
        <f>CONCATENATE(AB58,"-",AD58)</f>
        <v>0-0</v>
      </c>
      <c r="AE50" s="135"/>
      <c r="AF50" s="135"/>
      <c r="AG50" s="135"/>
      <c r="AH50" s="136"/>
      <c r="AI50" s="29" t="str">
        <f>CONCATENATE(AF58+AF62+AH64+AH69+AF73,"-",AH58+AH62+AF64+AF69+AH73)</f>
        <v>2-2</v>
      </c>
      <c r="AJ50" s="29" t="str">
        <f>CONCATENATE(AB58+AB62+AD64+AD69+AB73,"-",AD58+AD62+AB64+AB69+AD73)</f>
        <v>6-10</v>
      </c>
      <c r="AK50" s="70">
        <v>3</v>
      </c>
    </row>
    <row r="51" spans="1:37" ht="14.25" customHeight="1">
      <c r="A51" s="20">
        <v>104</v>
      </c>
      <c r="B51" s="30">
        <v>4</v>
      </c>
      <c r="C51" s="36"/>
      <c r="D51" s="14" t="str">
        <f>IF(A51=0,"",INDEX(Nimet!$A$2:$D$251,A51,4))</f>
        <v>Andreas Lehtonen, KoKu</v>
      </c>
      <c r="E51" s="134" t="str">
        <f>CONCATENATE(AD60,"-",AB60)</f>
        <v>0-3</v>
      </c>
      <c r="F51" s="135"/>
      <c r="G51" s="135"/>
      <c r="H51" s="135"/>
      <c r="I51" s="136"/>
      <c r="J51" s="134" t="str">
        <f>CONCATENATE(AD57,"-",AB57)</f>
        <v>0-3</v>
      </c>
      <c r="K51" s="135"/>
      <c r="L51" s="135"/>
      <c r="M51" s="135"/>
      <c r="N51" s="136"/>
      <c r="O51" s="134" t="str">
        <f>CONCATENATE(AD73,"-",AB73)</f>
        <v>2-3</v>
      </c>
      <c r="P51" s="135"/>
      <c r="Q51" s="135"/>
      <c r="R51" s="135"/>
      <c r="S51" s="136"/>
      <c r="T51" s="131"/>
      <c r="U51" s="132"/>
      <c r="V51" s="132"/>
      <c r="W51" s="132"/>
      <c r="X51" s="133"/>
      <c r="Y51" s="134" t="str">
        <f>CONCATENATE(AB70,"-",AD70)</f>
        <v>3-0</v>
      </c>
      <c r="Z51" s="135"/>
      <c r="AA51" s="135"/>
      <c r="AB51" s="135"/>
      <c r="AC51" s="136"/>
      <c r="AD51" s="134" t="str">
        <f>CONCATENATE(AB66,"-",AD66)</f>
        <v>0-0</v>
      </c>
      <c r="AE51" s="135"/>
      <c r="AF51" s="135"/>
      <c r="AG51" s="135"/>
      <c r="AH51" s="136"/>
      <c r="AI51" s="29" t="str">
        <f>CONCATENATE(AH57+AH60+AF66+AF70+AH73,"-",AF57+AF60+AH66+AH70+AF73)</f>
        <v>1-3</v>
      </c>
      <c r="AJ51" s="29" t="str">
        <f>CONCATENATE(AD57+AD60+AB66+AB70+AD73,"-",AB57+AB60+AD66+AD70+AB73)</f>
        <v>5-9</v>
      </c>
      <c r="AK51" s="70">
        <v>4</v>
      </c>
    </row>
    <row r="52" spans="1:37" ht="14.25" customHeight="1">
      <c r="A52" s="20">
        <v>113</v>
      </c>
      <c r="B52" s="30">
        <v>5</v>
      </c>
      <c r="C52" s="36"/>
      <c r="D52" s="14" t="str">
        <f>IF(A52=0,"",INDEX(Nimet!$A$2:$D$251,A52,4))</f>
        <v>Oula Keski-Hynnilä, SeSi</v>
      </c>
      <c r="E52" s="134" t="str">
        <f>CONCATENATE(AD56,"-",AB56)</f>
        <v>0-3</v>
      </c>
      <c r="F52" s="135"/>
      <c r="G52" s="135"/>
      <c r="H52" s="135"/>
      <c r="I52" s="136"/>
      <c r="J52" s="134" t="str">
        <f>CONCATENATE(AD65,"-",AB65)</f>
        <v>0-3</v>
      </c>
      <c r="K52" s="135"/>
      <c r="L52" s="135"/>
      <c r="M52" s="135"/>
      <c r="N52" s="136"/>
      <c r="O52" s="134" t="str">
        <f>CONCATENATE(AD62,"-",AB62)</f>
        <v>2-3</v>
      </c>
      <c r="P52" s="135"/>
      <c r="Q52" s="135"/>
      <c r="R52" s="135"/>
      <c r="S52" s="136"/>
      <c r="T52" s="134" t="str">
        <f>CONCATENATE(AD70,"-",AB70)</f>
        <v>0-3</v>
      </c>
      <c r="U52" s="135"/>
      <c r="V52" s="135"/>
      <c r="W52" s="135"/>
      <c r="X52" s="136"/>
      <c r="Y52" s="131"/>
      <c r="Z52" s="132"/>
      <c r="AA52" s="132"/>
      <c r="AB52" s="132"/>
      <c r="AC52" s="133"/>
      <c r="AD52" s="134" t="str">
        <f>CONCATENATE(AB74,"-",AD74)</f>
        <v>0-0</v>
      </c>
      <c r="AE52" s="135"/>
      <c r="AF52" s="135"/>
      <c r="AG52" s="135"/>
      <c r="AH52" s="136"/>
      <c r="AI52" s="29" t="str">
        <f>CONCATENATE(AH56+AH62+AH65+AH70+AF74,"-",AF56+AF62+AF65+AF70+AH74)</f>
        <v>0-4</v>
      </c>
      <c r="AJ52" s="29" t="str">
        <f>CONCATENATE(AD56+AD62+AD65+AD70+AB74,"-",AB56+AB62+AB65+AB70+AD74)</f>
        <v>2-12</v>
      </c>
      <c r="AK52" s="70">
        <v>5</v>
      </c>
    </row>
    <row r="53" spans="1:37" ht="14.25" customHeight="1">
      <c r="A53" s="20"/>
      <c r="B53" s="30">
        <v>6</v>
      </c>
      <c r="C53" s="36"/>
      <c r="D53" s="14">
        <f>IF(A53=0,"",INDEX(Nimet!$A$2:$D$251,A53,4))</f>
      </c>
      <c r="E53" s="134" t="str">
        <f>CONCATENATE(AD68,"-",AB68)</f>
        <v>0-0</v>
      </c>
      <c r="F53" s="135"/>
      <c r="G53" s="135"/>
      <c r="H53" s="135"/>
      <c r="I53" s="136"/>
      <c r="J53" s="134" t="str">
        <f>CONCATENATE(AD61,"-",AB61)</f>
        <v>0-0</v>
      </c>
      <c r="K53" s="135"/>
      <c r="L53" s="135"/>
      <c r="M53" s="135"/>
      <c r="N53" s="136"/>
      <c r="O53" s="134" t="str">
        <f>CONCATENATE(AD58,"-",AB58)</f>
        <v>0-0</v>
      </c>
      <c r="P53" s="135"/>
      <c r="Q53" s="135"/>
      <c r="R53" s="135"/>
      <c r="S53" s="136"/>
      <c r="T53" s="134" t="str">
        <f>CONCATENATE(AD66,"-",AB66)</f>
        <v>0-0</v>
      </c>
      <c r="U53" s="135"/>
      <c r="V53" s="135"/>
      <c r="W53" s="135"/>
      <c r="X53" s="136"/>
      <c r="Y53" s="134" t="str">
        <f>CONCATENATE(AD74,"-",AB74)</f>
        <v>0-0</v>
      </c>
      <c r="Z53" s="135"/>
      <c r="AA53" s="135"/>
      <c r="AB53" s="135"/>
      <c r="AC53" s="136"/>
      <c r="AD53" s="131"/>
      <c r="AE53" s="132"/>
      <c r="AF53" s="132"/>
      <c r="AG53" s="132"/>
      <c r="AH53" s="133"/>
      <c r="AI53" s="29" t="str">
        <f>CONCATENATE(AH58+AH61+AH66+AH68+AH74,"-",AF58+AF61+AF66+AF68+AF74)</f>
        <v>0-0</v>
      </c>
      <c r="AJ53" s="29" t="str">
        <f>CONCATENATE(AD58+AD61+AD66+AD68+AD74,"-",AB58+AB61+AB66+AB68+AB74)</f>
        <v>0-0</v>
      </c>
      <c r="AK53" s="70"/>
    </row>
    <row r="54" spans="1:38" ht="14.25" customHeight="1">
      <c r="A54" s="16"/>
      <c r="B54" s="3"/>
      <c r="C54" s="3"/>
      <c r="D54" s="96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1"/>
      <c r="AJ54" s="97"/>
      <c r="AK54" s="97"/>
      <c r="AL54" s="6"/>
    </row>
    <row r="55" spans="2:37" ht="14.25" customHeight="1" outlineLevel="1">
      <c r="B55" s="19" t="s">
        <v>28</v>
      </c>
      <c r="D55" s="80"/>
      <c r="E55" s="80"/>
      <c r="F55" s="80"/>
      <c r="G55" s="98"/>
      <c r="H55" s="99">
        <v>1</v>
      </c>
      <c r="I55" s="100"/>
      <c r="J55" s="101"/>
      <c r="K55" s="102"/>
      <c r="L55" s="103">
        <v>2</v>
      </c>
      <c r="M55" s="104"/>
      <c r="N55" s="101"/>
      <c r="O55" s="102"/>
      <c r="P55" s="103">
        <v>3</v>
      </c>
      <c r="Q55" s="105"/>
      <c r="R55" s="80"/>
      <c r="S55" s="106"/>
      <c r="T55" s="107">
        <v>4</v>
      </c>
      <c r="U55" s="105"/>
      <c r="V55" s="80"/>
      <c r="W55" s="106"/>
      <c r="X55" s="107">
        <v>5</v>
      </c>
      <c r="Y55" s="105"/>
      <c r="Z55" s="96"/>
      <c r="AA55" s="96"/>
      <c r="AB55" s="106"/>
      <c r="AC55" s="108" t="s">
        <v>34</v>
      </c>
      <c r="AD55" s="105"/>
      <c r="AE55" s="101"/>
      <c r="AF55" s="102"/>
      <c r="AG55" s="109" t="s">
        <v>35</v>
      </c>
      <c r="AH55" s="110"/>
      <c r="AI55" s="80"/>
      <c r="AJ55" s="80"/>
      <c r="AK55" s="111"/>
    </row>
    <row r="56" spans="1:40" ht="14.25" customHeight="1" outlineLevel="1">
      <c r="A56" s="15" t="s">
        <v>4</v>
      </c>
      <c r="B56" s="1" t="str">
        <f>CONCATENATE(D48,"  -  ",D52)</f>
        <v>Thomas Lundström, MBF  -  Oula Keski-Hynnilä, SeSi</v>
      </c>
      <c r="D56" s="80"/>
      <c r="E56" s="80"/>
      <c r="F56" s="80"/>
      <c r="G56" s="93">
        <v>11</v>
      </c>
      <c r="H56" s="81" t="s">
        <v>27</v>
      </c>
      <c r="I56" s="94">
        <v>6</v>
      </c>
      <c r="J56" s="72"/>
      <c r="K56" s="65">
        <v>11</v>
      </c>
      <c r="L56" s="71" t="s">
        <v>27</v>
      </c>
      <c r="M56" s="66">
        <v>3</v>
      </c>
      <c r="N56" s="72"/>
      <c r="O56" s="65">
        <v>11</v>
      </c>
      <c r="P56" s="71" t="s">
        <v>27</v>
      </c>
      <c r="Q56" s="66">
        <v>5</v>
      </c>
      <c r="R56" s="73"/>
      <c r="S56" s="65"/>
      <c r="T56" s="71" t="s">
        <v>27</v>
      </c>
      <c r="U56" s="66"/>
      <c r="V56" s="73"/>
      <c r="W56" s="65"/>
      <c r="X56" s="71" t="s">
        <v>27</v>
      </c>
      <c r="Y56" s="66"/>
      <c r="Z56" s="72"/>
      <c r="AA56" s="72"/>
      <c r="AB56" s="74">
        <f>IF($G56-$I56&gt;0,1,0)+IF($K56-$M56&gt;0,1,0)+IF($O56-$Q56&gt;0,1,0)+IF($S56-$U56&gt;0,1,0)+IF($W56-$Y56&gt;0,1,0)</f>
        <v>3</v>
      </c>
      <c r="AC56" s="75" t="s">
        <v>27</v>
      </c>
      <c r="AD56" s="76">
        <f>IF($G56-$I56&lt;0,1,0)+IF($K56-$M56&lt;0,1,0)+IF($O56-$Q56&lt;0,1,0)+IF($S56-$U56&lt;0,1,0)+IF($W56-$Y56&lt;0,1,0)</f>
        <v>0</v>
      </c>
      <c r="AE56" s="77"/>
      <c r="AF56" s="78">
        <f>IF($AB56-$AD56&gt;0,1,0)</f>
        <v>1</v>
      </c>
      <c r="AG56" s="67" t="s">
        <v>27</v>
      </c>
      <c r="AH56" s="79">
        <f>IF($AB56-$AD56&lt;0,1,0)</f>
        <v>0</v>
      </c>
      <c r="AI56" s="80"/>
      <c r="AJ56" s="80"/>
      <c r="AK56" s="80"/>
      <c r="AM56" s="7"/>
      <c r="AN56" s="18"/>
    </row>
    <row r="57" spans="1:40" ht="14.25" customHeight="1" outlineLevel="1">
      <c r="A57" s="15" t="s">
        <v>5</v>
      </c>
      <c r="B57" s="1" t="str">
        <f>CONCATENATE(D49,"  -  ",D51)</f>
        <v>Markus Myllärinen, Por-83  -  Andreas Lehtonen, KoKu</v>
      </c>
      <c r="D57" s="80"/>
      <c r="E57" s="80"/>
      <c r="F57" s="80"/>
      <c r="G57" s="93">
        <v>11</v>
      </c>
      <c r="H57" s="81" t="s">
        <v>27</v>
      </c>
      <c r="I57" s="94">
        <v>9</v>
      </c>
      <c r="J57" s="72"/>
      <c r="K57" s="65">
        <v>11</v>
      </c>
      <c r="L57" s="71" t="s">
        <v>27</v>
      </c>
      <c r="M57" s="66">
        <v>4</v>
      </c>
      <c r="N57" s="72"/>
      <c r="O57" s="65">
        <v>11</v>
      </c>
      <c r="P57" s="71" t="s">
        <v>27</v>
      </c>
      <c r="Q57" s="66">
        <v>4</v>
      </c>
      <c r="R57" s="73"/>
      <c r="S57" s="65"/>
      <c r="T57" s="71" t="s">
        <v>27</v>
      </c>
      <c r="U57" s="66"/>
      <c r="V57" s="73"/>
      <c r="W57" s="65"/>
      <c r="X57" s="71" t="s">
        <v>27</v>
      </c>
      <c r="Y57" s="66"/>
      <c r="Z57" s="72"/>
      <c r="AA57" s="72"/>
      <c r="AB57" s="74">
        <f>IF($G57-$I57&gt;0,1,0)+IF($K57-$M57&gt;0,1,0)+IF($O57-$Q57&gt;0,1,0)+IF($S57-$U57&gt;0,1,0)+IF($W57-$Y57&gt;0,1,0)</f>
        <v>3</v>
      </c>
      <c r="AC57" s="75" t="s">
        <v>27</v>
      </c>
      <c r="AD57" s="76">
        <f>IF($G57-$I57&lt;0,1,0)+IF($K57-$M57&lt;0,1,0)+IF($O57-$Q57&lt;0,1,0)+IF($S57-$U57&lt;0,1,0)+IF($W57-$Y57&lt;0,1,0)</f>
        <v>0</v>
      </c>
      <c r="AE57" s="77"/>
      <c r="AF57" s="78">
        <f>IF($AB57-$AD57&gt;0,1,0)</f>
        <v>1</v>
      </c>
      <c r="AG57" s="67" t="s">
        <v>27</v>
      </c>
      <c r="AH57" s="79">
        <f>IF($AB57-$AD57&lt;0,1,0)</f>
        <v>0</v>
      </c>
      <c r="AI57" s="80"/>
      <c r="AJ57" s="80"/>
      <c r="AK57" s="80"/>
      <c r="AM57" s="7"/>
      <c r="AN57" s="18"/>
    </row>
    <row r="58" spans="1:40" ht="14.25" customHeight="1" outlineLevel="1">
      <c r="A58" s="15" t="s">
        <v>6</v>
      </c>
      <c r="B58" s="1" t="str">
        <f>CONCATENATE(D50,"  -  ",D53)</f>
        <v>Elias Eerola, MBF  -  </v>
      </c>
      <c r="D58" s="80"/>
      <c r="E58" s="80"/>
      <c r="F58" s="80"/>
      <c r="G58" s="93"/>
      <c r="H58" s="81" t="s">
        <v>27</v>
      </c>
      <c r="I58" s="94"/>
      <c r="J58" s="72"/>
      <c r="K58" s="65"/>
      <c r="L58" s="71" t="s">
        <v>27</v>
      </c>
      <c r="M58" s="66"/>
      <c r="N58" s="72"/>
      <c r="O58" s="65"/>
      <c r="P58" s="71" t="s">
        <v>27</v>
      </c>
      <c r="Q58" s="66"/>
      <c r="R58" s="73"/>
      <c r="S58" s="65"/>
      <c r="T58" s="71" t="s">
        <v>27</v>
      </c>
      <c r="U58" s="66"/>
      <c r="V58" s="73"/>
      <c r="W58" s="65"/>
      <c r="X58" s="71" t="s">
        <v>27</v>
      </c>
      <c r="Y58" s="66"/>
      <c r="Z58" s="72"/>
      <c r="AA58" s="72"/>
      <c r="AB58" s="74">
        <f>IF($G58-$I58&gt;0,1,0)+IF($K58-$M58&gt;0,1,0)+IF($O58-$Q58&gt;0,1,0)+IF($S58-$U58&gt;0,1,0)+IF($W58-$Y58&gt;0,1,0)</f>
        <v>0</v>
      </c>
      <c r="AC58" s="75" t="s">
        <v>27</v>
      </c>
      <c r="AD58" s="76">
        <f>IF($G58-$I58&lt;0,1,0)+IF($K58-$M58&lt;0,1,0)+IF($O58-$Q58&lt;0,1,0)+IF($S58-$U58&lt;0,1,0)+IF($W58-$Y58&lt;0,1,0)</f>
        <v>0</v>
      </c>
      <c r="AE58" s="77"/>
      <c r="AF58" s="78">
        <f>IF($AB58-$AD58&gt;0,1,0)</f>
        <v>0</v>
      </c>
      <c r="AG58" s="67" t="s">
        <v>27</v>
      </c>
      <c r="AH58" s="79">
        <f>IF($AB58-$AD58&lt;0,1,0)</f>
        <v>0</v>
      </c>
      <c r="AI58" s="80"/>
      <c r="AJ58" s="80"/>
      <c r="AK58" s="80"/>
      <c r="AM58" s="7"/>
      <c r="AN58" s="18"/>
    </row>
    <row r="59" spans="1:40" ht="14.25" customHeight="1" outlineLevel="1">
      <c r="A59" s="15"/>
      <c r="D59" s="80"/>
      <c r="E59" s="80"/>
      <c r="F59" s="80"/>
      <c r="G59" s="82"/>
      <c r="H59" s="83"/>
      <c r="I59" s="84"/>
      <c r="J59" s="72"/>
      <c r="K59" s="82"/>
      <c r="L59" s="83"/>
      <c r="M59" s="84"/>
      <c r="N59" s="72"/>
      <c r="O59" s="82"/>
      <c r="P59" s="83"/>
      <c r="Q59" s="84"/>
      <c r="R59" s="73"/>
      <c r="S59" s="82"/>
      <c r="T59" s="83"/>
      <c r="U59" s="84"/>
      <c r="V59" s="73"/>
      <c r="W59" s="82"/>
      <c r="X59" s="83"/>
      <c r="Y59" s="84"/>
      <c r="Z59" s="72"/>
      <c r="AA59" s="72"/>
      <c r="AB59" s="74"/>
      <c r="AC59" s="75"/>
      <c r="AD59" s="76"/>
      <c r="AE59" s="77"/>
      <c r="AF59" s="78"/>
      <c r="AG59" s="68"/>
      <c r="AH59" s="79"/>
      <c r="AI59" s="80"/>
      <c r="AJ59" s="80"/>
      <c r="AK59" s="80"/>
      <c r="AN59" s="18"/>
    </row>
    <row r="60" spans="1:40" ht="14.25" customHeight="1" outlineLevel="1">
      <c r="A60" s="15" t="s">
        <v>8</v>
      </c>
      <c r="B60" s="1" t="str">
        <f>CONCATENATE(D48,"  -  ",D51)</f>
        <v>Thomas Lundström, MBF  -  Andreas Lehtonen, KoKu</v>
      </c>
      <c r="D60" s="80"/>
      <c r="E60" s="80"/>
      <c r="F60" s="80"/>
      <c r="G60" s="65">
        <v>11</v>
      </c>
      <c r="H60" s="71" t="s">
        <v>27</v>
      </c>
      <c r="I60" s="66">
        <v>2</v>
      </c>
      <c r="J60" s="72"/>
      <c r="K60" s="65">
        <v>11</v>
      </c>
      <c r="L60" s="71" t="s">
        <v>27</v>
      </c>
      <c r="M60" s="66">
        <v>0</v>
      </c>
      <c r="N60" s="72"/>
      <c r="O60" s="65">
        <v>11</v>
      </c>
      <c r="P60" s="71" t="s">
        <v>27</v>
      </c>
      <c r="Q60" s="66">
        <v>1</v>
      </c>
      <c r="R60" s="73"/>
      <c r="S60" s="65"/>
      <c r="T60" s="71" t="s">
        <v>27</v>
      </c>
      <c r="U60" s="66"/>
      <c r="V60" s="73"/>
      <c r="W60" s="65"/>
      <c r="X60" s="71" t="s">
        <v>27</v>
      </c>
      <c r="Y60" s="66"/>
      <c r="Z60" s="72"/>
      <c r="AA60" s="72"/>
      <c r="AB60" s="74">
        <f>IF($G60-$I60&gt;0,1,0)+IF($K60-$M60&gt;0,1,0)+IF($O60-$Q60&gt;0,1,0)+IF($S60-$U60&gt;0,1,0)+IF($W60-$Y60&gt;0,1,0)</f>
        <v>3</v>
      </c>
      <c r="AC60" s="75" t="s">
        <v>27</v>
      </c>
      <c r="AD60" s="76">
        <f>IF($G60-$I60&lt;0,1,0)+IF($K60-$M60&lt;0,1,0)+IF($O60-$Q60&lt;0,1,0)+IF($S60-$U60&lt;0,1,0)+IF($W60-$Y60&lt;0,1,0)</f>
        <v>0</v>
      </c>
      <c r="AE60" s="77"/>
      <c r="AF60" s="78">
        <f>IF($AB60-$AD60&gt;0,1,0)</f>
        <v>1</v>
      </c>
      <c r="AG60" s="67" t="s">
        <v>27</v>
      </c>
      <c r="AH60" s="79">
        <f>IF($AB60-$AD60&lt;0,1,0)</f>
        <v>0</v>
      </c>
      <c r="AI60" s="80"/>
      <c r="AJ60" s="80"/>
      <c r="AK60" s="80"/>
      <c r="AM60" s="7"/>
      <c r="AN60" s="18"/>
    </row>
    <row r="61" spans="1:40" ht="14.25" customHeight="1" outlineLevel="1">
      <c r="A61" s="15" t="s">
        <v>9</v>
      </c>
      <c r="B61" s="1" t="str">
        <f>CONCATENATE(D49,"  -  ",D53)</f>
        <v>Markus Myllärinen, Por-83  -  </v>
      </c>
      <c r="D61" s="80"/>
      <c r="E61" s="80"/>
      <c r="F61" s="80"/>
      <c r="G61" s="65"/>
      <c r="H61" s="71" t="s">
        <v>27</v>
      </c>
      <c r="I61" s="66"/>
      <c r="J61" s="72"/>
      <c r="K61" s="65"/>
      <c r="L61" s="71" t="s">
        <v>27</v>
      </c>
      <c r="M61" s="66"/>
      <c r="N61" s="72"/>
      <c r="O61" s="65"/>
      <c r="P61" s="71" t="s">
        <v>27</v>
      </c>
      <c r="Q61" s="66"/>
      <c r="R61" s="73"/>
      <c r="S61" s="65"/>
      <c r="T61" s="71" t="s">
        <v>27</v>
      </c>
      <c r="U61" s="66"/>
      <c r="V61" s="73"/>
      <c r="W61" s="65"/>
      <c r="X61" s="71" t="s">
        <v>27</v>
      </c>
      <c r="Y61" s="66"/>
      <c r="Z61" s="72"/>
      <c r="AA61" s="72"/>
      <c r="AB61" s="74">
        <f>IF($G61-$I61&gt;0,1,0)+IF($K61-$M61&gt;0,1,0)+IF($O61-$Q61&gt;0,1,0)+IF($S61-$U61&gt;0,1,0)+IF($W61-$Y61&gt;0,1,0)</f>
        <v>0</v>
      </c>
      <c r="AC61" s="75" t="s">
        <v>27</v>
      </c>
      <c r="AD61" s="76">
        <f>IF($G61-$I61&lt;0,1,0)+IF($K61-$M61&lt;0,1,0)+IF($O61-$Q61&lt;0,1,0)+IF($S61-$U61&lt;0,1,0)+IF($W61-$Y61&lt;0,1,0)</f>
        <v>0</v>
      </c>
      <c r="AE61" s="77"/>
      <c r="AF61" s="78">
        <f>IF($AB61-$AD61&gt;0,1,0)</f>
        <v>0</v>
      </c>
      <c r="AG61" s="67" t="s">
        <v>27</v>
      </c>
      <c r="AH61" s="79">
        <f>IF($AB61-$AD61&lt;0,1,0)</f>
        <v>0</v>
      </c>
      <c r="AI61" s="80"/>
      <c r="AJ61" s="80"/>
      <c r="AK61" s="80"/>
      <c r="AM61" s="7"/>
      <c r="AN61" s="18"/>
    </row>
    <row r="62" spans="1:40" ht="14.25" customHeight="1" outlineLevel="1">
      <c r="A62" s="15" t="s">
        <v>10</v>
      </c>
      <c r="B62" s="1" t="str">
        <f>CONCATENATE(D50,"  -  ",D52)</f>
        <v>Elias Eerola, MBF  -  Oula Keski-Hynnilä, SeSi</v>
      </c>
      <c r="D62" s="80"/>
      <c r="E62" s="80"/>
      <c r="F62" s="80"/>
      <c r="G62" s="65">
        <v>10</v>
      </c>
      <c r="H62" s="71" t="s">
        <v>27</v>
      </c>
      <c r="I62" s="66">
        <v>12</v>
      </c>
      <c r="J62" s="72"/>
      <c r="K62" s="65">
        <v>11</v>
      </c>
      <c r="L62" s="71" t="s">
        <v>27</v>
      </c>
      <c r="M62" s="66">
        <v>5</v>
      </c>
      <c r="N62" s="72"/>
      <c r="O62" s="65">
        <v>8</v>
      </c>
      <c r="P62" s="71" t="s">
        <v>27</v>
      </c>
      <c r="Q62" s="66">
        <v>11</v>
      </c>
      <c r="R62" s="73"/>
      <c r="S62" s="65">
        <v>11</v>
      </c>
      <c r="T62" s="71" t="s">
        <v>27</v>
      </c>
      <c r="U62" s="66">
        <v>5</v>
      </c>
      <c r="V62" s="73"/>
      <c r="W62" s="65">
        <v>11</v>
      </c>
      <c r="X62" s="71" t="s">
        <v>27</v>
      </c>
      <c r="Y62" s="66">
        <v>8</v>
      </c>
      <c r="Z62" s="72"/>
      <c r="AA62" s="72"/>
      <c r="AB62" s="74">
        <f>IF($G62-$I62&gt;0,1,0)+IF($K62-$M62&gt;0,1,0)+IF($O62-$Q62&gt;0,1,0)+IF($S62-$U62&gt;0,1,0)+IF($W62-$Y62&gt;0,1,0)</f>
        <v>3</v>
      </c>
      <c r="AC62" s="75" t="s">
        <v>27</v>
      </c>
      <c r="AD62" s="76">
        <f>IF($G62-$I62&lt;0,1,0)+IF($K62-$M62&lt;0,1,0)+IF($O62-$Q62&lt;0,1,0)+IF($S62-$U62&lt;0,1,0)+IF($W62-$Y62&lt;0,1,0)</f>
        <v>2</v>
      </c>
      <c r="AE62" s="77"/>
      <c r="AF62" s="78">
        <f>IF($AB62-$AD62&gt;0,1,0)</f>
        <v>1</v>
      </c>
      <c r="AG62" s="67" t="s">
        <v>27</v>
      </c>
      <c r="AH62" s="79">
        <f>IF($AB62-$AD62&lt;0,1,0)</f>
        <v>0</v>
      </c>
      <c r="AI62" s="80"/>
      <c r="AJ62" s="80"/>
      <c r="AK62" s="80"/>
      <c r="AM62" s="7"/>
      <c r="AN62" s="18"/>
    </row>
    <row r="63" spans="1:40" ht="14.25" customHeight="1" outlineLevel="1">
      <c r="A63" s="15"/>
      <c r="D63" s="80"/>
      <c r="E63" s="80"/>
      <c r="F63" s="80"/>
      <c r="G63" s="82"/>
      <c r="H63" s="83"/>
      <c r="I63" s="84"/>
      <c r="J63" s="72"/>
      <c r="K63" s="82"/>
      <c r="L63" s="83"/>
      <c r="M63" s="84"/>
      <c r="N63" s="72"/>
      <c r="O63" s="82"/>
      <c r="P63" s="83"/>
      <c r="Q63" s="84"/>
      <c r="R63" s="73"/>
      <c r="S63" s="82"/>
      <c r="T63" s="83"/>
      <c r="U63" s="84"/>
      <c r="V63" s="73"/>
      <c r="W63" s="82"/>
      <c r="X63" s="83"/>
      <c r="Y63" s="84"/>
      <c r="Z63" s="72"/>
      <c r="AA63" s="72"/>
      <c r="AB63" s="74"/>
      <c r="AC63" s="75"/>
      <c r="AD63" s="76"/>
      <c r="AE63" s="77"/>
      <c r="AF63" s="78"/>
      <c r="AG63" s="68"/>
      <c r="AH63" s="79"/>
      <c r="AI63" s="80"/>
      <c r="AJ63" s="80"/>
      <c r="AK63" s="80"/>
      <c r="AN63" s="18"/>
    </row>
    <row r="64" spans="1:40" ht="14.25" customHeight="1" outlineLevel="1">
      <c r="A64" s="15" t="s">
        <v>12</v>
      </c>
      <c r="B64" s="1" t="str">
        <f>CONCATENATE(D48,"  -  ",D50)</f>
        <v>Thomas Lundström, MBF  -  Elias Eerola, MBF</v>
      </c>
      <c r="D64" s="80"/>
      <c r="E64" s="80"/>
      <c r="F64" s="80"/>
      <c r="G64" s="65">
        <v>11</v>
      </c>
      <c r="H64" s="71" t="s">
        <v>27</v>
      </c>
      <c r="I64" s="66">
        <v>3</v>
      </c>
      <c r="J64" s="72"/>
      <c r="K64" s="65">
        <v>11</v>
      </c>
      <c r="L64" s="71" t="s">
        <v>27</v>
      </c>
      <c r="M64" s="66">
        <v>4</v>
      </c>
      <c r="N64" s="72"/>
      <c r="O64" s="65">
        <v>11</v>
      </c>
      <c r="P64" s="71" t="s">
        <v>27</v>
      </c>
      <c r="Q64" s="66">
        <v>2</v>
      </c>
      <c r="R64" s="73"/>
      <c r="S64" s="65"/>
      <c r="T64" s="71" t="s">
        <v>27</v>
      </c>
      <c r="U64" s="66"/>
      <c r="V64" s="73"/>
      <c r="W64" s="65"/>
      <c r="X64" s="71" t="s">
        <v>27</v>
      </c>
      <c r="Y64" s="66"/>
      <c r="Z64" s="72"/>
      <c r="AA64" s="72"/>
      <c r="AB64" s="74">
        <f>IF($G64-$I64&gt;0,1,0)+IF($K64-$M64&gt;0,1,0)+IF($O64-$Q64&gt;0,1,0)+IF($S64-$U64&gt;0,1,0)+IF($W64-$Y64&gt;0,1,0)</f>
        <v>3</v>
      </c>
      <c r="AC64" s="75" t="s">
        <v>27</v>
      </c>
      <c r="AD64" s="76">
        <f>IF($G64-$I64&lt;0,1,0)+IF($K64-$M64&lt;0,1,0)+IF($O64-$Q64&lt;0,1,0)+IF($S64-$U64&lt;0,1,0)+IF($W64-$Y64&lt;0,1,0)</f>
        <v>0</v>
      </c>
      <c r="AE64" s="77"/>
      <c r="AF64" s="78">
        <f>IF($AB64-$AD64&gt;0,1,0)</f>
        <v>1</v>
      </c>
      <c r="AG64" s="67" t="s">
        <v>27</v>
      </c>
      <c r="AH64" s="79">
        <f>IF($AB64-$AD64&lt;0,1,0)</f>
        <v>0</v>
      </c>
      <c r="AI64" s="80"/>
      <c r="AJ64" s="80"/>
      <c r="AK64" s="80"/>
      <c r="AM64" s="7"/>
      <c r="AN64" s="18"/>
    </row>
    <row r="65" spans="1:40" ht="14.25" customHeight="1" outlineLevel="1">
      <c r="A65" s="15" t="s">
        <v>13</v>
      </c>
      <c r="B65" s="1" t="str">
        <f>CONCATENATE(D49,"  -  ",D52)</f>
        <v>Markus Myllärinen, Por-83  -  Oula Keski-Hynnilä, SeSi</v>
      </c>
      <c r="D65" s="80"/>
      <c r="E65" s="80"/>
      <c r="F65" s="80"/>
      <c r="G65" s="65">
        <v>11</v>
      </c>
      <c r="H65" s="71" t="s">
        <v>27</v>
      </c>
      <c r="I65" s="66">
        <v>7</v>
      </c>
      <c r="J65" s="72"/>
      <c r="K65" s="65">
        <v>11</v>
      </c>
      <c r="L65" s="71" t="s">
        <v>27</v>
      </c>
      <c r="M65" s="66">
        <v>7</v>
      </c>
      <c r="N65" s="72"/>
      <c r="O65" s="65">
        <v>11</v>
      </c>
      <c r="P65" s="71" t="s">
        <v>27</v>
      </c>
      <c r="Q65" s="66">
        <v>5</v>
      </c>
      <c r="R65" s="73"/>
      <c r="S65" s="65"/>
      <c r="T65" s="71" t="s">
        <v>27</v>
      </c>
      <c r="U65" s="66"/>
      <c r="V65" s="73"/>
      <c r="W65" s="65"/>
      <c r="X65" s="71" t="s">
        <v>27</v>
      </c>
      <c r="Y65" s="66"/>
      <c r="Z65" s="72"/>
      <c r="AA65" s="72"/>
      <c r="AB65" s="74">
        <f>IF($G65-$I65&gt;0,1,0)+IF($K65-$M65&gt;0,1,0)+IF($O65-$Q65&gt;0,1,0)+IF($S65-$U65&gt;0,1,0)+IF($W65-$Y65&gt;0,1,0)</f>
        <v>3</v>
      </c>
      <c r="AC65" s="75" t="s">
        <v>27</v>
      </c>
      <c r="AD65" s="76">
        <f>IF($G65-$I65&lt;0,1,0)+IF($K65-$M65&lt;0,1,0)+IF($O65-$Q65&lt;0,1,0)+IF($S65-$U65&lt;0,1,0)+IF($W65-$Y65&lt;0,1,0)</f>
        <v>0</v>
      </c>
      <c r="AE65" s="77"/>
      <c r="AF65" s="78">
        <f>IF($AB65-$AD65&gt;0,1,0)</f>
        <v>1</v>
      </c>
      <c r="AG65" s="67" t="s">
        <v>27</v>
      </c>
      <c r="AH65" s="79">
        <f>IF($AB65-$AD65&lt;0,1,0)</f>
        <v>0</v>
      </c>
      <c r="AI65" s="80"/>
      <c r="AJ65" s="80"/>
      <c r="AK65" s="80"/>
      <c r="AM65" s="7"/>
      <c r="AN65" s="18"/>
    </row>
    <row r="66" spans="1:40" ht="14.25" customHeight="1" outlineLevel="1">
      <c r="A66" s="15" t="s">
        <v>14</v>
      </c>
      <c r="B66" s="1" t="str">
        <f>CONCATENATE(D51,"  -  ",D53)</f>
        <v>Andreas Lehtonen, KoKu  -  </v>
      </c>
      <c r="D66" s="80"/>
      <c r="E66" s="80"/>
      <c r="F66" s="80"/>
      <c r="G66" s="65"/>
      <c r="H66" s="71" t="s">
        <v>27</v>
      </c>
      <c r="I66" s="66"/>
      <c r="J66" s="72"/>
      <c r="K66" s="65"/>
      <c r="L66" s="71" t="s">
        <v>27</v>
      </c>
      <c r="M66" s="66"/>
      <c r="N66" s="72"/>
      <c r="O66" s="65"/>
      <c r="P66" s="71" t="s">
        <v>27</v>
      </c>
      <c r="Q66" s="66"/>
      <c r="R66" s="73"/>
      <c r="S66" s="65"/>
      <c r="T66" s="71" t="s">
        <v>27</v>
      </c>
      <c r="U66" s="66"/>
      <c r="V66" s="73"/>
      <c r="W66" s="65"/>
      <c r="X66" s="71" t="s">
        <v>27</v>
      </c>
      <c r="Y66" s="66"/>
      <c r="Z66" s="72"/>
      <c r="AA66" s="72"/>
      <c r="AB66" s="74">
        <f>IF($G66-$I66&gt;0,1,0)+IF($K66-$M66&gt;0,1,0)+IF($O66-$Q66&gt;0,1,0)+IF($S66-$U66&gt;0,1,0)+IF($W66-$Y66&gt;0,1,0)</f>
        <v>0</v>
      </c>
      <c r="AC66" s="75" t="s">
        <v>27</v>
      </c>
      <c r="AD66" s="76">
        <f>IF($G66-$I66&lt;0,1,0)+IF($K66-$M66&lt;0,1,0)+IF($O66-$Q66&lt;0,1,0)+IF($S66-$U66&lt;0,1,0)+IF($W66-$Y66&lt;0,1,0)</f>
        <v>0</v>
      </c>
      <c r="AE66" s="77"/>
      <c r="AF66" s="78">
        <f>IF($AB66-$AD66&gt;0,1,0)</f>
        <v>0</v>
      </c>
      <c r="AG66" s="67" t="s">
        <v>27</v>
      </c>
      <c r="AH66" s="79">
        <f>IF($AB66-$AD66&lt;0,1,0)</f>
        <v>0</v>
      </c>
      <c r="AI66" s="80"/>
      <c r="AJ66" s="80"/>
      <c r="AK66" s="80"/>
      <c r="AM66" s="7"/>
      <c r="AN66" s="18"/>
    </row>
    <row r="67" spans="1:40" ht="14.25" customHeight="1" outlineLevel="1">
      <c r="A67" s="15"/>
      <c r="D67" s="80"/>
      <c r="E67" s="80"/>
      <c r="F67" s="80"/>
      <c r="G67" s="82"/>
      <c r="H67" s="83"/>
      <c r="I67" s="84"/>
      <c r="J67" s="72"/>
      <c r="K67" s="82"/>
      <c r="L67" s="83"/>
      <c r="M67" s="84"/>
      <c r="N67" s="72"/>
      <c r="O67" s="82"/>
      <c r="P67" s="83"/>
      <c r="Q67" s="84"/>
      <c r="R67" s="73"/>
      <c r="S67" s="82"/>
      <c r="T67" s="83"/>
      <c r="U67" s="84"/>
      <c r="V67" s="73"/>
      <c r="W67" s="82"/>
      <c r="X67" s="83"/>
      <c r="Y67" s="84"/>
      <c r="Z67" s="72"/>
      <c r="AA67" s="72"/>
      <c r="AB67" s="74"/>
      <c r="AC67" s="75"/>
      <c r="AD67" s="76"/>
      <c r="AE67" s="77"/>
      <c r="AF67" s="78"/>
      <c r="AG67" s="68"/>
      <c r="AH67" s="79"/>
      <c r="AI67" s="80"/>
      <c r="AJ67" s="80"/>
      <c r="AK67" s="80"/>
      <c r="AN67" s="18"/>
    </row>
    <row r="68" spans="1:40" ht="14.25" customHeight="1" outlineLevel="1">
      <c r="A68" s="15" t="s">
        <v>16</v>
      </c>
      <c r="B68" s="1" t="str">
        <f>CONCATENATE(D48,"  -  ",D53)</f>
        <v>Thomas Lundström, MBF  -  </v>
      </c>
      <c r="D68" s="80"/>
      <c r="E68" s="80"/>
      <c r="F68" s="80"/>
      <c r="G68" s="65"/>
      <c r="H68" s="71" t="s">
        <v>27</v>
      </c>
      <c r="I68" s="66"/>
      <c r="J68" s="72"/>
      <c r="K68" s="65"/>
      <c r="L68" s="71" t="s">
        <v>27</v>
      </c>
      <c r="M68" s="66"/>
      <c r="N68" s="72"/>
      <c r="O68" s="65"/>
      <c r="P68" s="71" t="s">
        <v>27</v>
      </c>
      <c r="Q68" s="66"/>
      <c r="R68" s="73"/>
      <c r="S68" s="65"/>
      <c r="T68" s="71" t="s">
        <v>27</v>
      </c>
      <c r="U68" s="66"/>
      <c r="V68" s="73"/>
      <c r="W68" s="65"/>
      <c r="X68" s="71" t="s">
        <v>27</v>
      </c>
      <c r="Y68" s="66"/>
      <c r="Z68" s="72"/>
      <c r="AA68" s="72"/>
      <c r="AB68" s="74">
        <f>IF($G68-$I68&gt;0,1,0)+IF($K68-$M68&gt;0,1,0)+IF($O68-$Q68&gt;0,1,0)+IF($S68-$U68&gt;0,1,0)+IF($W68-$Y68&gt;0,1,0)</f>
        <v>0</v>
      </c>
      <c r="AC68" s="75" t="s">
        <v>27</v>
      </c>
      <c r="AD68" s="76">
        <f>IF($G68-$I68&lt;0,1,0)+IF($K68-$M68&lt;0,1,0)+IF($O68-$Q68&lt;0,1,0)+IF($S68-$U68&lt;0,1,0)+IF($W68-$Y68&lt;0,1,0)</f>
        <v>0</v>
      </c>
      <c r="AE68" s="77"/>
      <c r="AF68" s="78">
        <f>IF($AB68-$AD68&gt;0,1,0)</f>
        <v>0</v>
      </c>
      <c r="AG68" s="67" t="s">
        <v>27</v>
      </c>
      <c r="AH68" s="79">
        <f>IF($AB68-$AD68&lt;0,1,0)</f>
        <v>0</v>
      </c>
      <c r="AI68" s="80"/>
      <c r="AJ68" s="80"/>
      <c r="AK68" s="80"/>
      <c r="AM68" s="7"/>
      <c r="AN68" s="18"/>
    </row>
    <row r="69" spans="1:40" ht="14.25" customHeight="1" outlineLevel="1">
      <c r="A69" s="15" t="s">
        <v>17</v>
      </c>
      <c r="B69" s="1" t="str">
        <f>CONCATENATE(D49,"  -  ",D50)</f>
        <v>Markus Myllärinen, Por-83  -  Elias Eerola, MBF</v>
      </c>
      <c r="D69" s="80"/>
      <c r="E69" s="80"/>
      <c r="F69" s="80"/>
      <c r="G69" s="65">
        <v>11</v>
      </c>
      <c r="H69" s="71" t="s">
        <v>27</v>
      </c>
      <c r="I69" s="66">
        <v>6</v>
      </c>
      <c r="J69" s="72"/>
      <c r="K69" s="65">
        <v>11</v>
      </c>
      <c r="L69" s="71" t="s">
        <v>27</v>
      </c>
      <c r="M69" s="66">
        <v>4</v>
      </c>
      <c r="N69" s="72"/>
      <c r="O69" s="65">
        <v>11</v>
      </c>
      <c r="P69" s="71" t="s">
        <v>27</v>
      </c>
      <c r="Q69" s="66">
        <v>5</v>
      </c>
      <c r="R69" s="73"/>
      <c r="S69" s="65"/>
      <c r="T69" s="71" t="s">
        <v>27</v>
      </c>
      <c r="U69" s="66"/>
      <c r="V69" s="73"/>
      <c r="W69" s="65"/>
      <c r="X69" s="71" t="s">
        <v>27</v>
      </c>
      <c r="Y69" s="66"/>
      <c r="Z69" s="72"/>
      <c r="AA69" s="72"/>
      <c r="AB69" s="74">
        <f>IF($G69-$I69&gt;0,1,0)+IF($K69-$M69&gt;0,1,0)+IF($O69-$Q69&gt;0,1,0)+IF($S69-$U69&gt;0,1,0)+IF($W69-$Y69&gt;0,1,0)</f>
        <v>3</v>
      </c>
      <c r="AC69" s="75" t="s">
        <v>27</v>
      </c>
      <c r="AD69" s="76">
        <f>IF($G69-$I69&lt;0,1,0)+IF($K69-$M69&lt;0,1,0)+IF($O69-$Q69&lt;0,1,0)+IF($S69-$U69&lt;0,1,0)+IF($W69-$Y69&lt;0,1,0)</f>
        <v>0</v>
      </c>
      <c r="AE69" s="77"/>
      <c r="AF69" s="78">
        <f>IF($AB69-$AD69&gt;0,1,0)</f>
        <v>1</v>
      </c>
      <c r="AG69" s="67" t="s">
        <v>27</v>
      </c>
      <c r="AH69" s="79">
        <f>IF($AB69-$AD69&lt;0,1,0)</f>
        <v>0</v>
      </c>
      <c r="AI69" s="80"/>
      <c r="AJ69" s="80"/>
      <c r="AK69" s="80"/>
      <c r="AM69" s="7"/>
      <c r="AN69" s="18"/>
    </row>
    <row r="70" spans="1:40" ht="14.25" customHeight="1" outlineLevel="1">
      <c r="A70" s="15" t="s">
        <v>18</v>
      </c>
      <c r="B70" s="1" t="str">
        <f>CONCATENATE(D51,"  -  ",D52)</f>
        <v>Andreas Lehtonen, KoKu  -  Oula Keski-Hynnilä, SeSi</v>
      </c>
      <c r="D70" s="80"/>
      <c r="E70" s="80"/>
      <c r="F70" s="80"/>
      <c r="G70" s="65">
        <v>11</v>
      </c>
      <c r="H70" s="71" t="s">
        <v>27</v>
      </c>
      <c r="I70" s="66">
        <v>7</v>
      </c>
      <c r="J70" s="72"/>
      <c r="K70" s="65">
        <v>11</v>
      </c>
      <c r="L70" s="71" t="s">
        <v>27</v>
      </c>
      <c r="M70" s="66">
        <v>3</v>
      </c>
      <c r="N70" s="72"/>
      <c r="O70" s="65">
        <v>11</v>
      </c>
      <c r="P70" s="71" t="s">
        <v>27</v>
      </c>
      <c r="Q70" s="66">
        <v>9</v>
      </c>
      <c r="R70" s="73"/>
      <c r="S70" s="65"/>
      <c r="T70" s="71" t="s">
        <v>27</v>
      </c>
      <c r="U70" s="66"/>
      <c r="V70" s="73"/>
      <c r="W70" s="65"/>
      <c r="X70" s="71" t="s">
        <v>27</v>
      </c>
      <c r="Y70" s="66"/>
      <c r="Z70" s="72"/>
      <c r="AA70" s="72"/>
      <c r="AB70" s="74">
        <f>IF($G70-$I70&gt;0,1,0)+IF($K70-$M70&gt;0,1,0)+IF($O70-$Q70&gt;0,1,0)+IF($S70-$U70&gt;0,1,0)+IF($W70-$Y70&gt;0,1,0)</f>
        <v>3</v>
      </c>
      <c r="AC70" s="75" t="s">
        <v>27</v>
      </c>
      <c r="AD70" s="76">
        <f>IF($G70-$I70&lt;0,1,0)+IF($K70-$M70&lt;0,1,0)+IF($O70-$Q70&lt;0,1,0)+IF($S70-$U70&lt;0,1,0)+IF($W70-$Y70&lt;0,1,0)</f>
        <v>0</v>
      </c>
      <c r="AE70" s="77"/>
      <c r="AF70" s="78">
        <f>IF($AB70-$AD70&gt;0,1,0)</f>
        <v>1</v>
      </c>
      <c r="AG70" s="67" t="s">
        <v>27</v>
      </c>
      <c r="AH70" s="79">
        <f>IF($AB70-$AD70&lt;0,1,0)</f>
        <v>0</v>
      </c>
      <c r="AI70" s="80"/>
      <c r="AJ70" s="80"/>
      <c r="AK70" s="80"/>
      <c r="AM70" s="7"/>
      <c r="AN70" s="18"/>
    </row>
    <row r="71" spans="1:40" ht="14.25" customHeight="1" outlineLevel="1">
      <c r="A71" s="15"/>
      <c r="D71" s="80"/>
      <c r="E71" s="80"/>
      <c r="F71" s="80"/>
      <c r="G71" s="82"/>
      <c r="H71" s="83"/>
      <c r="I71" s="84"/>
      <c r="J71" s="72"/>
      <c r="K71" s="82"/>
      <c r="L71" s="83"/>
      <c r="M71" s="84"/>
      <c r="N71" s="72"/>
      <c r="O71" s="82"/>
      <c r="P71" s="83"/>
      <c r="Q71" s="84"/>
      <c r="R71" s="73"/>
      <c r="S71" s="82"/>
      <c r="T71" s="83"/>
      <c r="U71" s="84"/>
      <c r="V71" s="73"/>
      <c r="W71" s="82"/>
      <c r="X71" s="83"/>
      <c r="Y71" s="84"/>
      <c r="Z71" s="72"/>
      <c r="AA71" s="72"/>
      <c r="AB71" s="74"/>
      <c r="AC71" s="75"/>
      <c r="AD71" s="76"/>
      <c r="AE71" s="77"/>
      <c r="AF71" s="78"/>
      <c r="AG71" s="68"/>
      <c r="AH71" s="79"/>
      <c r="AI71" s="80"/>
      <c r="AJ71" s="80"/>
      <c r="AK71" s="80"/>
      <c r="AN71" s="18"/>
    </row>
    <row r="72" spans="1:40" ht="14.25" customHeight="1" outlineLevel="1">
      <c r="A72" s="15" t="s">
        <v>20</v>
      </c>
      <c r="B72" s="1" t="str">
        <f>CONCATENATE(D48,"  -  ",D49)</f>
        <v>Thomas Lundström, MBF  -  Markus Myllärinen, Por-83</v>
      </c>
      <c r="D72" s="80"/>
      <c r="E72" s="80"/>
      <c r="F72" s="80"/>
      <c r="G72" s="65">
        <v>8</v>
      </c>
      <c r="H72" s="71" t="s">
        <v>27</v>
      </c>
      <c r="I72" s="66">
        <v>11</v>
      </c>
      <c r="J72" s="72"/>
      <c r="K72" s="65">
        <v>11</v>
      </c>
      <c r="L72" s="71" t="s">
        <v>27</v>
      </c>
      <c r="M72" s="66">
        <v>3</v>
      </c>
      <c r="N72" s="72"/>
      <c r="O72" s="65">
        <v>12</v>
      </c>
      <c r="P72" s="71" t="s">
        <v>27</v>
      </c>
      <c r="Q72" s="66">
        <v>10</v>
      </c>
      <c r="R72" s="73"/>
      <c r="S72" s="65">
        <v>9</v>
      </c>
      <c r="T72" s="71" t="s">
        <v>27</v>
      </c>
      <c r="U72" s="66">
        <v>11</v>
      </c>
      <c r="V72" s="73"/>
      <c r="W72" s="65">
        <v>11</v>
      </c>
      <c r="X72" s="71" t="s">
        <v>27</v>
      </c>
      <c r="Y72" s="66">
        <v>7</v>
      </c>
      <c r="Z72" s="72"/>
      <c r="AA72" s="72"/>
      <c r="AB72" s="74">
        <f>IF($G72-$I72&gt;0,1,0)+IF($K72-$M72&gt;0,1,0)+IF($O72-$Q72&gt;0,1,0)+IF($S72-$U72&gt;0,1,0)+IF($W72-$Y72&gt;0,1,0)</f>
        <v>3</v>
      </c>
      <c r="AC72" s="75" t="s">
        <v>27</v>
      </c>
      <c r="AD72" s="76">
        <f>IF($G72-$I72&lt;0,1,0)+IF($K72-$M72&lt;0,1,0)+IF($O72-$Q72&lt;0,1,0)+IF($S72-$U72&lt;0,1,0)+IF($W72-$Y72&lt;0,1,0)</f>
        <v>2</v>
      </c>
      <c r="AE72" s="77"/>
      <c r="AF72" s="78">
        <f>IF($AB72-$AD72&gt;0,1,0)</f>
        <v>1</v>
      </c>
      <c r="AG72" s="67" t="s">
        <v>27</v>
      </c>
      <c r="AH72" s="79">
        <f>IF($AB72-$AD72&lt;0,1,0)</f>
        <v>0</v>
      </c>
      <c r="AI72" s="80"/>
      <c r="AJ72" s="80"/>
      <c r="AK72" s="80"/>
      <c r="AM72" s="7"/>
      <c r="AN72" s="18"/>
    </row>
    <row r="73" spans="1:40" ht="14.25" customHeight="1" outlineLevel="1">
      <c r="A73" s="15" t="s">
        <v>21</v>
      </c>
      <c r="B73" s="1" t="str">
        <f>CONCATENATE(D50,"  -  ",D51)</f>
        <v>Elias Eerola, MBF  -  Andreas Lehtonen, KoKu</v>
      </c>
      <c r="D73" s="80"/>
      <c r="E73" s="80"/>
      <c r="F73" s="80"/>
      <c r="G73" s="65">
        <v>10</v>
      </c>
      <c r="H73" s="71" t="s">
        <v>27</v>
      </c>
      <c r="I73" s="66">
        <v>12</v>
      </c>
      <c r="J73" s="72"/>
      <c r="K73" s="65">
        <v>4</v>
      </c>
      <c r="L73" s="71" t="s">
        <v>27</v>
      </c>
      <c r="M73" s="66">
        <v>11</v>
      </c>
      <c r="N73" s="72"/>
      <c r="O73" s="65">
        <v>11</v>
      </c>
      <c r="P73" s="71" t="s">
        <v>27</v>
      </c>
      <c r="Q73" s="66">
        <v>7</v>
      </c>
      <c r="R73" s="73"/>
      <c r="S73" s="65">
        <v>11</v>
      </c>
      <c r="T73" s="71" t="s">
        <v>27</v>
      </c>
      <c r="U73" s="66">
        <v>9</v>
      </c>
      <c r="V73" s="73"/>
      <c r="W73" s="65">
        <v>13</v>
      </c>
      <c r="X73" s="71" t="s">
        <v>27</v>
      </c>
      <c r="Y73" s="66">
        <v>11</v>
      </c>
      <c r="Z73" s="72"/>
      <c r="AA73" s="72"/>
      <c r="AB73" s="74">
        <f>IF($G73-$I73&gt;0,1,0)+IF($K73-$M73&gt;0,1,0)+IF($O73-$Q73&gt;0,1,0)+IF($S73-$U73&gt;0,1,0)+IF($W73-$Y73&gt;0,1,0)</f>
        <v>3</v>
      </c>
      <c r="AC73" s="75" t="s">
        <v>27</v>
      </c>
      <c r="AD73" s="76">
        <f>IF($G73-$I73&lt;0,1,0)+IF($K73-$M73&lt;0,1,0)+IF($O73-$Q73&lt;0,1,0)+IF($S73-$U73&lt;0,1,0)+IF($W73-$Y73&lt;0,1,0)</f>
        <v>2</v>
      </c>
      <c r="AE73" s="77"/>
      <c r="AF73" s="78">
        <f>IF($AB73-$AD73&gt;0,1,0)</f>
        <v>1</v>
      </c>
      <c r="AG73" s="67" t="s">
        <v>27</v>
      </c>
      <c r="AH73" s="79">
        <f>IF($AB73-$AD73&lt;0,1,0)</f>
        <v>0</v>
      </c>
      <c r="AI73" s="80"/>
      <c r="AJ73" s="80"/>
      <c r="AK73" s="80"/>
      <c r="AM73" s="7"/>
      <c r="AN73" s="18"/>
    </row>
    <row r="74" spans="1:40" ht="14.25" customHeight="1" outlineLevel="1">
      <c r="A74" s="15" t="s">
        <v>22</v>
      </c>
      <c r="B74" s="1" t="str">
        <f>CONCATENATE(D52,"  -  ",D53)</f>
        <v>Oula Keski-Hynnilä, SeSi  -  </v>
      </c>
      <c r="D74" s="80"/>
      <c r="E74" s="80"/>
      <c r="F74" s="80"/>
      <c r="G74" s="65"/>
      <c r="H74" s="71" t="s">
        <v>27</v>
      </c>
      <c r="I74" s="66"/>
      <c r="J74" s="72"/>
      <c r="K74" s="65"/>
      <c r="L74" s="71" t="s">
        <v>27</v>
      </c>
      <c r="M74" s="66"/>
      <c r="N74" s="72"/>
      <c r="O74" s="65"/>
      <c r="P74" s="71" t="s">
        <v>27</v>
      </c>
      <c r="Q74" s="66"/>
      <c r="R74" s="73"/>
      <c r="S74" s="65"/>
      <c r="T74" s="71" t="s">
        <v>27</v>
      </c>
      <c r="U74" s="66"/>
      <c r="V74" s="73"/>
      <c r="W74" s="65"/>
      <c r="X74" s="71" t="s">
        <v>27</v>
      </c>
      <c r="Y74" s="66"/>
      <c r="Z74" s="72"/>
      <c r="AA74" s="72"/>
      <c r="AB74" s="85">
        <f>IF($G74-$I74&gt;0,1,0)+IF($K74-$M74&gt;0,1,0)+IF($O74-$Q74&gt;0,1,0)+IF($S74-$U74&gt;0,1,0)+IF($W74-$Y74&gt;0,1,0)</f>
        <v>0</v>
      </c>
      <c r="AC74" s="86" t="s">
        <v>27</v>
      </c>
      <c r="AD74" s="87">
        <f>IF($G74-$I74&lt;0,1,0)+IF($K74-$M74&lt;0,1,0)+IF($O74-$Q74&lt;0,1,0)+IF($S74-$U74&lt;0,1,0)+IF($W74-$Y74&lt;0,1,0)</f>
        <v>0</v>
      </c>
      <c r="AE74" s="77"/>
      <c r="AF74" s="88">
        <f>IF($AB74-$AD74&gt;0,1,0)</f>
        <v>0</v>
      </c>
      <c r="AG74" s="69" t="s">
        <v>27</v>
      </c>
      <c r="AH74" s="89">
        <f>IF($AB74-$AD74&lt;0,1,0)</f>
        <v>0</v>
      </c>
      <c r="AI74" s="80"/>
      <c r="AJ74" s="80"/>
      <c r="AK74" s="80"/>
      <c r="AM74" s="7"/>
      <c r="AN74" s="18"/>
    </row>
  </sheetData>
  <mergeCells count="84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E13:I13"/>
    <mergeCell ref="J13:N13"/>
    <mergeCell ref="O13:S13"/>
    <mergeCell ref="T13:X13"/>
    <mergeCell ref="Y11:AC11"/>
    <mergeCell ref="AD11:AH11"/>
    <mergeCell ref="Y12:AC12"/>
    <mergeCell ref="AD12:AH12"/>
    <mergeCell ref="E14:I14"/>
    <mergeCell ref="J14:N14"/>
    <mergeCell ref="O14:S14"/>
    <mergeCell ref="T14:X14"/>
    <mergeCell ref="Y47:AC47"/>
    <mergeCell ref="AD47:AH47"/>
    <mergeCell ref="E15:I15"/>
    <mergeCell ref="J15:N15"/>
    <mergeCell ref="O15:S15"/>
    <mergeCell ref="T15:X15"/>
    <mergeCell ref="Y14:AC14"/>
    <mergeCell ref="AD14:AH14"/>
    <mergeCell ref="Y15:AC15"/>
    <mergeCell ref="AD15:AH15"/>
    <mergeCell ref="Y48:AC48"/>
    <mergeCell ref="AD48:AH48"/>
    <mergeCell ref="E47:I47"/>
    <mergeCell ref="J47:N47"/>
    <mergeCell ref="E48:I48"/>
    <mergeCell ref="J48:N48"/>
    <mergeCell ref="O48:S48"/>
    <mergeCell ref="T48:X48"/>
    <mergeCell ref="O47:S47"/>
    <mergeCell ref="T47:X47"/>
    <mergeCell ref="E49:I49"/>
    <mergeCell ref="J49:N49"/>
    <mergeCell ref="O49:S49"/>
    <mergeCell ref="T49:X49"/>
    <mergeCell ref="Y51:AC51"/>
    <mergeCell ref="AD51:AH51"/>
    <mergeCell ref="E50:I50"/>
    <mergeCell ref="J50:N50"/>
    <mergeCell ref="O50:S50"/>
    <mergeCell ref="T50:X50"/>
    <mergeCell ref="Y49:AC49"/>
    <mergeCell ref="AD49:AH49"/>
    <mergeCell ref="Y50:AC50"/>
    <mergeCell ref="AD50:AH50"/>
    <mergeCell ref="Y52:AC52"/>
    <mergeCell ref="AD52:AH52"/>
    <mergeCell ref="E51:I51"/>
    <mergeCell ref="J51:N51"/>
    <mergeCell ref="E52:I52"/>
    <mergeCell ref="J52:N52"/>
    <mergeCell ref="O52:S52"/>
    <mergeCell ref="T52:X52"/>
    <mergeCell ref="O51:S51"/>
    <mergeCell ref="T51:X51"/>
    <mergeCell ref="Y53:AC53"/>
    <mergeCell ref="AD53:AH53"/>
    <mergeCell ref="E53:I53"/>
    <mergeCell ref="J53:N53"/>
    <mergeCell ref="O53:S53"/>
    <mergeCell ref="T53:X53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H6" sqref="H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IF(I12="","",VLOOKUP(I12,D9:F16,3))</f>
        <v>Thomas Lundström, MBF</v>
      </c>
      <c r="J3" s="1" t="str">
        <f>IF(I13="","",I13)</f>
        <v>10,-10,9,6</v>
      </c>
    </row>
    <row r="4" spans="4:8" ht="15" customHeight="1">
      <c r="D4" s="10" t="s">
        <v>76</v>
      </c>
      <c r="G4" s="22" t="s">
        <v>31</v>
      </c>
      <c r="H4" s="1" t="str">
        <f>IF(I12="","",IF(H10=I12,VLOOKUP(H14,D9:F16,3),VLOOKUP(H10,D9:F16,3)))</f>
        <v>Emil Rantatulkkila, MBF</v>
      </c>
    </row>
    <row r="5" spans="4:8" ht="15" customHeight="1">
      <c r="D5" s="10"/>
      <c r="G5" s="22" t="s">
        <v>32</v>
      </c>
      <c r="H5" s="1" t="str">
        <f>IF(H10="","",IF(G9=H10,VLOOKUP(G11,$D$9:$F$16,3),VLOOKUP(G9,$D$9:$F$16,3)))</f>
        <v>Roni Kantola, TuKa</v>
      </c>
    </row>
    <row r="6" spans="4:8" ht="15" customHeight="1">
      <c r="D6" s="10" t="s">
        <v>72</v>
      </c>
      <c r="G6" s="22" t="s">
        <v>32</v>
      </c>
      <c r="H6" s="1" t="str">
        <f>IF(H14="","",IF(G13=H14,VLOOKUP(G15,$D$9:$F$16,3),VLOOKUP(G13,$D$9:$F$16,3)))</f>
        <v>Markus Myllärinen, Por-83</v>
      </c>
    </row>
    <row r="8" spans="4:6" ht="15" customHeight="1">
      <c r="D8" s="2"/>
      <c r="E8" s="2"/>
      <c r="F8" s="2"/>
    </row>
    <row r="9" spans="3:10" ht="14.25" customHeight="1">
      <c r="C9" s="20">
        <v>57</v>
      </c>
      <c r="D9" s="49">
        <v>1</v>
      </c>
      <c r="E9" s="44" t="s">
        <v>93</v>
      </c>
      <c r="F9" s="5" t="str">
        <f>IF(C9=0,"",INDEX(Nimet!$A$2:$D$251,C9,4))</f>
        <v>Roni Kantola, TuKa</v>
      </c>
      <c r="G9" s="40">
        <v>1</v>
      </c>
      <c r="H9" s="23"/>
      <c r="I9" s="23"/>
      <c r="J9" s="6"/>
    </row>
    <row r="10" spans="3:10" ht="14.25" customHeight="1">
      <c r="C10" s="20">
        <v>32</v>
      </c>
      <c r="D10" s="50">
        <v>2</v>
      </c>
      <c r="E10" s="45" t="s">
        <v>94</v>
      </c>
      <c r="F10" s="4" t="str">
        <f>IF(C10=0,"",INDEX(Nimet!$A$2:$D$251,C10,4))</f>
        <v>Jancarlo Rodriguez, Por-83</v>
      </c>
      <c r="G10" s="117" t="s">
        <v>267</v>
      </c>
      <c r="H10" s="41">
        <v>4</v>
      </c>
      <c r="I10" s="23"/>
      <c r="J10" s="6"/>
    </row>
    <row r="11" spans="3:10" ht="14.25" customHeight="1">
      <c r="C11" s="20">
        <v>69</v>
      </c>
      <c r="D11" s="49">
        <v>3</v>
      </c>
      <c r="E11" s="44" t="s">
        <v>95</v>
      </c>
      <c r="F11" s="5" t="str">
        <f>IF(C11=0,"",INDEX(Nimet!$A$2:$D$251,C11,4))</f>
        <v>Miikka O'Connor, MBF</v>
      </c>
      <c r="G11" s="43">
        <v>4</v>
      </c>
      <c r="H11" s="118" t="s">
        <v>291</v>
      </c>
      <c r="I11" s="23"/>
      <c r="J11" s="6"/>
    </row>
    <row r="12" spans="3:10" ht="14.25" customHeight="1">
      <c r="C12" s="20">
        <v>67</v>
      </c>
      <c r="D12" s="50">
        <v>4</v>
      </c>
      <c r="E12" s="45" t="s">
        <v>96</v>
      </c>
      <c r="F12" s="4" t="str">
        <f>IF(C12=0,"",INDEX(Nimet!$A$2:$D$251,C12,4))</f>
        <v>Thomas Lundström, MBF</v>
      </c>
      <c r="G12" s="37" t="s">
        <v>268</v>
      </c>
      <c r="H12" s="25"/>
      <c r="I12" s="41">
        <v>4</v>
      </c>
      <c r="J12" s="6"/>
    </row>
    <row r="13" spans="3:10" ht="14.25" customHeight="1">
      <c r="C13" s="20">
        <v>11</v>
      </c>
      <c r="D13" s="49">
        <v>5</v>
      </c>
      <c r="E13" s="44" t="s">
        <v>97</v>
      </c>
      <c r="F13" s="5" t="str">
        <f>IF(C13=0,"",INDEX(Nimet!$A$2:$D$251,C13,4))</f>
        <v>Patrik Rissanen, KuPTS</v>
      </c>
      <c r="G13" s="40">
        <v>6</v>
      </c>
      <c r="H13" s="25"/>
      <c r="I13" s="119" t="s">
        <v>292</v>
      </c>
      <c r="J13" s="6"/>
    </row>
    <row r="14" spans="3:10" ht="14.25" customHeight="1">
      <c r="C14" s="20">
        <v>22</v>
      </c>
      <c r="D14" s="50">
        <v>6</v>
      </c>
      <c r="E14" s="45" t="s">
        <v>98</v>
      </c>
      <c r="F14" s="4" t="str">
        <f>IF(C14=0,"",INDEX(Nimet!$A$2:$D$251,C14,4))</f>
        <v>Markus Myllärinen, Por-83</v>
      </c>
      <c r="G14" s="117" t="s">
        <v>266</v>
      </c>
      <c r="H14" s="42">
        <v>8</v>
      </c>
      <c r="I14" s="23"/>
      <c r="J14" s="6"/>
    </row>
    <row r="15" spans="3:10" ht="14.25" customHeight="1">
      <c r="C15" s="20">
        <v>26</v>
      </c>
      <c r="D15" s="49">
        <v>7</v>
      </c>
      <c r="E15" s="44" t="s">
        <v>99</v>
      </c>
      <c r="F15" s="5" t="str">
        <f>IF(C15=0,"",INDEX(Nimet!$A$2:$D$251,C15,4))</f>
        <v>Konsta Kähtävä, Por-83</v>
      </c>
      <c r="G15" s="43">
        <v>8</v>
      </c>
      <c r="H15" s="37" t="s">
        <v>290</v>
      </c>
      <c r="I15" s="23"/>
      <c r="J15" s="6"/>
    </row>
    <row r="16" spans="3:10" ht="14.25" customHeight="1">
      <c r="C16" s="20">
        <v>63</v>
      </c>
      <c r="D16" s="50">
        <v>8</v>
      </c>
      <c r="E16" s="45" t="s">
        <v>100</v>
      </c>
      <c r="F16" s="4" t="str">
        <f>IF(C16=0,"",INDEX(Nimet!$A$2:$D$251,C16,4))</f>
        <v>Emil Rantatulkkila, MBF</v>
      </c>
      <c r="G16" s="37" t="s">
        <v>265</v>
      </c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H6" sqref="H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IF(J27="","",VLOOKUP(J27,D9:F46,3))</f>
        <v>Kurt Englund, ParPi</v>
      </c>
      <c r="J3" s="1" t="str">
        <f>IF(J28="","",J28)</f>
        <v>7,10,-9,10</v>
      </c>
    </row>
    <row r="4" spans="4:8" ht="15" customHeight="1">
      <c r="D4" s="10" t="s">
        <v>50</v>
      </c>
      <c r="G4" s="22" t="s">
        <v>31</v>
      </c>
      <c r="H4" s="1" t="str">
        <f>IF(J27="","",IF(J17=J27,VLOOKUP(J37,D9:F46,3),VLOOKUP(J17,D9:F46,3)))</f>
        <v>Mikko Vuoti, OPT-86</v>
      </c>
    </row>
    <row r="5" spans="4:8" ht="15" customHeight="1">
      <c r="D5" s="10"/>
      <c r="G5" s="22" t="s">
        <v>32</v>
      </c>
      <c r="H5" s="1" t="str">
        <f>IF(J17="","",IF(I12=J17,VLOOKUP(I22,$D$9:$F$46,3),VLOOKUP(I12,$D$9:$F$46,3)))</f>
        <v>Mikko Hänninen, Westika</v>
      </c>
    </row>
    <row r="6" spans="4:8" ht="15" customHeight="1">
      <c r="D6" s="10" t="s">
        <v>72</v>
      </c>
      <c r="G6" s="22" t="s">
        <v>32</v>
      </c>
      <c r="H6" s="1" t="str">
        <f>IF(J37="","",IF(I32=J37,VLOOKUP(I42,$D$9:$F$46,3),VLOOKUP(I32,$D$9:$F$46,3)))</f>
        <v>Kai Ollikainen, SeSi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43</v>
      </c>
      <c r="D9" s="49">
        <v>1</v>
      </c>
      <c r="E9" s="44">
        <v>33</v>
      </c>
      <c r="F9" s="5" t="str">
        <f>IF(C9=0,"",INDEX(Nimet!$A$2:$D$251,C9,4))</f>
        <v>Eino Määttä, OPT-86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>
        <v>1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18" t="s">
        <v>244</v>
      </c>
      <c r="I11" s="23"/>
      <c r="J11" s="23"/>
    </row>
    <row r="12" spans="3:10" ht="14.25" customHeight="1">
      <c r="C12" s="20">
        <v>2</v>
      </c>
      <c r="D12" s="50">
        <v>4</v>
      </c>
      <c r="E12" s="45" t="s">
        <v>60</v>
      </c>
      <c r="F12" s="4" t="str">
        <f>IF(C12=0,"",INDEX(Nimet!$A$2:$D$251,C12,4))</f>
        <v>Kim Nyberg, PT-Espoo</v>
      </c>
      <c r="G12" s="37"/>
      <c r="H12" s="25"/>
      <c r="I12" s="41">
        <v>6</v>
      </c>
      <c r="J12" s="23"/>
    </row>
    <row r="13" spans="3:10" ht="14.25" customHeight="1">
      <c r="C13" s="20">
        <v>71</v>
      </c>
      <c r="D13" s="49">
        <v>5</v>
      </c>
      <c r="E13" s="44" t="s">
        <v>60</v>
      </c>
      <c r="F13" s="5" t="str">
        <f>IF(C13=0,"",INDEX(Nimet!$A$2:$D$251,C13,4))</f>
        <v>Frank O'Connor, MBF</v>
      </c>
      <c r="G13" s="40">
        <v>6</v>
      </c>
      <c r="H13" s="25"/>
      <c r="I13" s="118" t="s">
        <v>245</v>
      </c>
      <c r="J13" s="23"/>
    </row>
    <row r="14" spans="3:10" ht="14.25" customHeight="1">
      <c r="C14" s="20">
        <v>86</v>
      </c>
      <c r="D14" s="50">
        <v>6</v>
      </c>
      <c r="E14" s="45"/>
      <c r="F14" s="4" t="str">
        <f>IF(C14=0,"",INDEX(Nimet!$A$2:$D$251,C14,4))</f>
        <v>Mikko Hänninen, Westika</v>
      </c>
      <c r="G14" s="117" t="s">
        <v>235</v>
      </c>
      <c r="H14" s="42">
        <v>6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240</v>
      </c>
      <c r="I15" s="25"/>
      <c r="J15" s="23"/>
    </row>
    <row r="16" spans="3:10" ht="14.25" customHeight="1">
      <c r="C16" s="20">
        <v>52</v>
      </c>
      <c r="D16" s="50">
        <v>8</v>
      </c>
      <c r="E16" s="45">
        <v>70</v>
      </c>
      <c r="F16" s="4" t="str">
        <f>IF(C16=0,"",INDEX(Nimet!$A$2:$D$251,C16,4))</f>
        <v>Simo Pokki, TIP-70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14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283</v>
      </c>
      <c r="K18" s="3"/>
    </row>
    <row r="19" spans="3:11" ht="14.25" customHeight="1">
      <c r="C19" s="20">
        <v>73</v>
      </c>
      <c r="D19" s="49">
        <v>9</v>
      </c>
      <c r="E19" s="44">
        <v>62</v>
      </c>
      <c r="F19" s="5" t="str">
        <f>IF(C19=0,"",INDEX(Nimet!$A$2:$D$251,C19,4))</f>
        <v>Peter Eriksson, MBF</v>
      </c>
      <c r="G19" s="40">
        <v>9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>
        <v>9</v>
      </c>
      <c r="I20" s="25"/>
      <c r="J20" s="25"/>
      <c r="K20" s="3"/>
    </row>
    <row r="21" spans="3:11" ht="14.25" customHeight="1">
      <c r="C21" s="20">
        <v>94</v>
      </c>
      <c r="D21" s="49">
        <v>11</v>
      </c>
      <c r="E21" s="44"/>
      <c r="F21" s="5" t="str">
        <f>IF(C21=0,"",INDEX(Nimet!$A$2:$D$251,C21,4))</f>
        <v>Markku Nykänen, PT-2000</v>
      </c>
      <c r="G21" s="43">
        <v>12</v>
      </c>
      <c r="H21" s="118" t="s">
        <v>238</v>
      </c>
      <c r="I21" s="25"/>
      <c r="J21" s="25"/>
      <c r="K21" s="3"/>
    </row>
    <row r="22" spans="3:11" ht="14.25" customHeight="1">
      <c r="C22" s="20">
        <v>46</v>
      </c>
      <c r="D22" s="50">
        <v>12</v>
      </c>
      <c r="E22" s="45" t="s">
        <v>60</v>
      </c>
      <c r="F22" s="4" t="str">
        <f>IF(C22=0,"",INDEX(Nimet!$A$2:$D$251,C22,4))</f>
        <v>Hannu Vuoste, OPT-86</v>
      </c>
      <c r="G22" s="37" t="s">
        <v>231</v>
      </c>
      <c r="H22" s="25"/>
      <c r="I22" s="42">
        <v>14</v>
      </c>
      <c r="J22" s="25"/>
      <c r="K22" s="3"/>
    </row>
    <row r="23" spans="3:11" ht="14.25" customHeight="1">
      <c r="C23" s="20">
        <v>67</v>
      </c>
      <c r="D23" s="49">
        <v>13</v>
      </c>
      <c r="E23" s="44"/>
      <c r="F23" s="5" t="str">
        <f>IF(C23=0,"",INDEX(Nimet!$A$2:$D$251,C23,4))</f>
        <v>Thomas Lundström, MBF</v>
      </c>
      <c r="G23" s="40">
        <v>14</v>
      </c>
      <c r="H23" s="25"/>
      <c r="I23" s="37" t="s">
        <v>246</v>
      </c>
      <c r="J23" s="25"/>
      <c r="K23" s="3"/>
    </row>
    <row r="24" spans="3:11" ht="14.25" customHeight="1">
      <c r="C24" s="20">
        <v>80</v>
      </c>
      <c r="D24" s="50">
        <v>14</v>
      </c>
      <c r="E24" s="45">
        <v>83</v>
      </c>
      <c r="F24" s="4" t="str">
        <f>IF(C24=0,"",INDEX(Nimet!$A$2:$D$251,C24,4))</f>
        <v>Kurt Englund, ParPi</v>
      </c>
      <c r="G24" s="117" t="s">
        <v>232</v>
      </c>
      <c r="H24" s="42">
        <v>14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7" t="s">
        <v>239</v>
      </c>
      <c r="I25" s="23"/>
      <c r="J25" s="25"/>
      <c r="K25" s="3"/>
    </row>
    <row r="26" spans="3:11" ht="14.25" customHeight="1">
      <c r="C26" s="20">
        <v>90</v>
      </c>
      <c r="D26" s="50">
        <v>16</v>
      </c>
      <c r="E26" s="45">
        <v>55</v>
      </c>
      <c r="F26" s="4" t="str">
        <f>IF(C26=0,"",INDEX(Nimet!$A$2:$D$251,C26,4))</f>
        <v>Lasse Vimpari, YNM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14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301</v>
      </c>
      <c r="K28" s="3"/>
    </row>
    <row r="29" spans="3:11" ht="14.25" customHeight="1">
      <c r="C29" s="20">
        <v>34</v>
      </c>
      <c r="D29" s="49">
        <v>17</v>
      </c>
      <c r="E29" s="44">
        <v>50</v>
      </c>
      <c r="F29" s="5" t="str">
        <f>IF(C29=0,"",INDEX(Nimet!$A$2:$D$251,C29,4))</f>
        <v>Jaime Rodriguez, Por-83</v>
      </c>
      <c r="G29" s="40">
        <v>17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>
        <v>20</v>
      </c>
      <c r="I30" s="23"/>
      <c r="J30" s="25"/>
      <c r="K30" s="3"/>
    </row>
    <row r="31" spans="3:11" ht="14.25" customHeight="1">
      <c r="C31" s="20">
        <v>92</v>
      </c>
      <c r="D31" s="49">
        <v>19</v>
      </c>
      <c r="E31" s="44" t="s">
        <v>60</v>
      </c>
      <c r="F31" s="5" t="str">
        <f>IF(C31=0,"",INDEX(Nimet!$A$2:$D$251,C31,4))</f>
        <v>Jyrki Virtanen, HäKi</v>
      </c>
      <c r="G31" s="43">
        <v>20</v>
      </c>
      <c r="H31" s="118" t="s">
        <v>241</v>
      </c>
      <c r="I31" s="23"/>
      <c r="J31" s="25"/>
      <c r="K31" s="3"/>
    </row>
    <row r="32" spans="3:11" ht="14.25" customHeight="1">
      <c r="C32" s="20">
        <v>64</v>
      </c>
      <c r="D32" s="50">
        <v>20</v>
      </c>
      <c r="E32" s="45"/>
      <c r="F32" s="4" t="str">
        <f>IF(C32=0,"",INDEX(Nimet!$A$2:$D$251,C32,4))</f>
        <v>Milla-Mari Vastavuo, MBF</v>
      </c>
      <c r="G32" s="37" t="s">
        <v>233</v>
      </c>
      <c r="H32" s="25"/>
      <c r="I32" s="41">
        <v>21</v>
      </c>
      <c r="J32" s="25"/>
      <c r="K32" s="3"/>
    </row>
    <row r="33" spans="3:11" ht="14.25" customHeight="1">
      <c r="C33" s="20">
        <v>122</v>
      </c>
      <c r="D33" s="49">
        <v>21</v>
      </c>
      <c r="E33" s="44" t="s">
        <v>60</v>
      </c>
      <c r="F33" s="5" t="str">
        <f>IF(C33=0,"",INDEX(Nimet!$A$2:$D$251,C33,4))</f>
        <v>Kai Ollikainen, SeSi</v>
      </c>
      <c r="G33" s="40">
        <v>21</v>
      </c>
      <c r="H33" s="25"/>
      <c r="I33" s="118" t="s">
        <v>255</v>
      </c>
      <c r="J33" s="25"/>
      <c r="K33" s="3"/>
    </row>
    <row r="34" spans="3:11" ht="14.25" customHeight="1">
      <c r="C34" s="20">
        <v>95</v>
      </c>
      <c r="D34" s="50">
        <v>22</v>
      </c>
      <c r="E34" s="45"/>
      <c r="F34" s="4" t="str">
        <f>IF(C34=0,"",INDEX(Nimet!$A$2:$D$251,C34,4))</f>
        <v>Mauri Nykänen, PT-2000</v>
      </c>
      <c r="G34" s="117" t="s">
        <v>236</v>
      </c>
      <c r="H34" s="42">
        <v>21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>
        <v>24</v>
      </c>
      <c r="H35" s="37" t="s">
        <v>242</v>
      </c>
      <c r="I35" s="25"/>
      <c r="J35" s="25"/>
      <c r="K35" s="3"/>
    </row>
    <row r="36" spans="3:11" ht="14.25" customHeight="1">
      <c r="C36" s="20">
        <v>75</v>
      </c>
      <c r="D36" s="50">
        <v>24</v>
      </c>
      <c r="E36" s="45">
        <v>62</v>
      </c>
      <c r="F36" s="4" t="str">
        <f>IF(C36=0,"",INDEX(Nimet!$A$2:$D$251,C36,4))</f>
        <v>Mikael Frejborg, MBF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25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289</v>
      </c>
    </row>
    <row r="39" spans="3:10" ht="14.25" customHeight="1">
      <c r="C39" s="20">
        <v>48</v>
      </c>
      <c r="D39" s="49">
        <v>25</v>
      </c>
      <c r="E39" s="44">
        <v>59</v>
      </c>
      <c r="F39" s="5" t="str">
        <f>IF(C39=0,"",INDEX(Nimet!$A$2:$D$251,C39,4))</f>
        <v>Mikko Vuoti, OPT-86</v>
      </c>
      <c r="G39" s="40">
        <v>25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>
        <v>25</v>
      </c>
      <c r="I40" s="25"/>
      <c r="J40" s="26"/>
    </row>
    <row r="41" spans="3:10" ht="14.25" customHeight="1">
      <c r="C41" s="20">
        <v>88</v>
      </c>
      <c r="D41" s="49">
        <v>27</v>
      </c>
      <c r="E41" s="44" t="s">
        <v>60</v>
      </c>
      <c r="F41" s="5" t="str">
        <f>IF(C41=0,"",INDEX(Nimet!$A$2:$D$251,C41,4))</f>
        <v>Veikko Koskinen, HaTe</v>
      </c>
      <c r="G41" s="43">
        <v>28</v>
      </c>
      <c r="H41" s="118" t="s">
        <v>243</v>
      </c>
      <c r="I41" s="25"/>
      <c r="J41" s="26"/>
    </row>
    <row r="42" spans="3:10" ht="14.25" customHeight="1">
      <c r="C42" s="20">
        <v>69</v>
      </c>
      <c r="D42" s="50">
        <v>28</v>
      </c>
      <c r="E42" s="45" t="s">
        <v>60</v>
      </c>
      <c r="F42" s="4" t="str">
        <f>IF(C42=0,"",INDEX(Nimet!$A$2:$D$251,C42,4))</f>
        <v>Miikka O'Connor, MBF</v>
      </c>
      <c r="G42" s="37" t="s">
        <v>234</v>
      </c>
      <c r="H42" s="25"/>
      <c r="I42" s="42">
        <v>25</v>
      </c>
      <c r="J42" s="26"/>
    </row>
    <row r="43" spans="3:10" ht="14.25" customHeight="1">
      <c r="C43" s="20">
        <v>57</v>
      </c>
      <c r="D43" s="49">
        <v>29</v>
      </c>
      <c r="E43" s="44" t="s">
        <v>60</v>
      </c>
      <c r="F43" s="5" t="str">
        <f>IF(C43=0,"",INDEX(Nimet!$A$2:$D$251,C43,4))</f>
        <v>Roni Kantola, TuKa</v>
      </c>
      <c r="G43" s="40">
        <v>29</v>
      </c>
      <c r="H43" s="25"/>
      <c r="I43" s="37" t="s">
        <v>249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2">
        <v>32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>
        <v>32</v>
      </c>
      <c r="H45" s="37" t="s">
        <v>237</v>
      </c>
      <c r="I45" s="23"/>
      <c r="J45" s="26"/>
    </row>
    <row r="46" spans="3:10" ht="14.25" customHeight="1">
      <c r="C46" s="20">
        <v>6</v>
      </c>
      <c r="D46" s="50">
        <v>32</v>
      </c>
      <c r="E46" s="45">
        <v>44</v>
      </c>
      <c r="F46" s="4" t="str">
        <f>IF(C46=0,"",INDEX(Nimet!$A$2:$D$251,C46,4))</f>
        <v>Alexey Vyskubov, PT-Espoo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N44"/>
  <sheetViews>
    <sheetView showGridLines="0" zoomScale="75" zoomScaleNormal="75" workbookViewId="0" topLeftCell="A1">
      <selection activeCell="AI13" sqref="AI1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215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81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89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6">
        <v>1</v>
      </c>
      <c r="F9" s="129"/>
      <c r="G9" s="129"/>
      <c r="H9" s="129"/>
      <c r="I9" s="130"/>
      <c r="J9" s="126">
        <v>2</v>
      </c>
      <c r="K9" s="129"/>
      <c r="L9" s="129"/>
      <c r="M9" s="129"/>
      <c r="N9" s="130"/>
      <c r="O9" s="126">
        <v>3</v>
      </c>
      <c r="P9" s="129"/>
      <c r="Q9" s="129"/>
      <c r="R9" s="129"/>
      <c r="S9" s="130"/>
      <c r="T9" s="126">
        <v>4</v>
      </c>
      <c r="U9" s="129"/>
      <c r="V9" s="129"/>
      <c r="W9" s="129"/>
      <c r="X9" s="130"/>
      <c r="Y9" s="126" t="s">
        <v>0</v>
      </c>
      <c r="Z9" s="129"/>
      <c r="AA9" s="129"/>
      <c r="AB9" s="129"/>
      <c r="AC9" s="130"/>
      <c r="AD9" s="126" t="s">
        <v>1</v>
      </c>
      <c r="AE9" s="129"/>
      <c r="AF9" s="129"/>
      <c r="AG9" s="129"/>
      <c r="AH9" s="130"/>
      <c r="AI9" s="29" t="s">
        <v>2</v>
      </c>
    </row>
    <row r="10" spans="1:35" ht="14.25" customHeight="1">
      <c r="A10" s="20">
        <v>64</v>
      </c>
      <c r="B10" s="30">
        <v>1</v>
      </c>
      <c r="C10" s="36">
        <v>3</v>
      </c>
      <c r="D10" s="14" t="str">
        <f>IF(A10=0,"",INDEX(Nimet!$A$2:$D$251,A10,4))</f>
        <v>Milla-Mari Vastavuo, MBF</v>
      </c>
      <c r="E10" s="131"/>
      <c r="F10" s="132"/>
      <c r="G10" s="132"/>
      <c r="H10" s="132"/>
      <c r="I10" s="133"/>
      <c r="J10" s="134" t="str">
        <f>CONCATENATE(AB22,"-",AD22)</f>
        <v>3-0</v>
      </c>
      <c r="K10" s="135"/>
      <c r="L10" s="135"/>
      <c r="M10" s="135"/>
      <c r="N10" s="136"/>
      <c r="O10" s="134" t="str">
        <f>CONCATENATE(AB16,"-",AD16)</f>
        <v>3-0</v>
      </c>
      <c r="P10" s="135"/>
      <c r="Q10" s="135"/>
      <c r="R10" s="135"/>
      <c r="S10" s="136"/>
      <c r="T10" s="134" t="str">
        <f>CONCATENATE(AB19,"-",AD19)</f>
        <v>0-0</v>
      </c>
      <c r="U10" s="135"/>
      <c r="V10" s="135"/>
      <c r="W10" s="135"/>
      <c r="X10" s="136"/>
      <c r="Y10" s="126" t="str">
        <f>CONCATENATE(AF16+AF19+AF22,"-",AH16+AH19+AH22)</f>
        <v>2-0</v>
      </c>
      <c r="Z10" s="129"/>
      <c r="AA10" s="129"/>
      <c r="AB10" s="129"/>
      <c r="AC10" s="130"/>
      <c r="AD10" s="126" t="str">
        <f>CONCATENATE(AB16+AB19+AB22,"-",AD16+AD19+AD22)</f>
        <v>6-0</v>
      </c>
      <c r="AE10" s="129"/>
      <c r="AF10" s="129"/>
      <c r="AG10" s="129"/>
      <c r="AH10" s="130"/>
      <c r="AI10" s="70">
        <v>1</v>
      </c>
    </row>
    <row r="11" spans="1:35" ht="14.25" customHeight="1">
      <c r="A11" s="20">
        <v>21</v>
      </c>
      <c r="B11" s="30">
        <v>2</v>
      </c>
      <c r="C11" s="36">
        <v>19</v>
      </c>
      <c r="D11" s="14" t="str">
        <f>IF(A11=0,"",INDEX(Nimet!$A$2:$D$251,A11,4))</f>
        <v>Iida Myllärinen, Por-83</v>
      </c>
      <c r="E11" s="134" t="str">
        <f>CONCATENATE(AD22,"-",AB22)</f>
        <v>0-3</v>
      </c>
      <c r="F11" s="135"/>
      <c r="G11" s="135"/>
      <c r="H11" s="135"/>
      <c r="I11" s="136"/>
      <c r="J11" s="131"/>
      <c r="K11" s="132"/>
      <c r="L11" s="132"/>
      <c r="M11" s="132"/>
      <c r="N11" s="133"/>
      <c r="O11" s="134" t="str">
        <f>CONCATENATE(AB20,"-",AD20)</f>
        <v>2-3</v>
      </c>
      <c r="P11" s="135"/>
      <c r="Q11" s="135"/>
      <c r="R11" s="135"/>
      <c r="S11" s="136"/>
      <c r="T11" s="134" t="str">
        <f>CONCATENATE(AB17,"-",AD17)</f>
        <v>0-0</v>
      </c>
      <c r="U11" s="135"/>
      <c r="V11" s="135"/>
      <c r="W11" s="135"/>
      <c r="X11" s="136"/>
      <c r="Y11" s="126" t="str">
        <f>CONCATENATE(AF17+AF20+AH22,"-",AH17+AH20+AF22)</f>
        <v>0-2</v>
      </c>
      <c r="Z11" s="129"/>
      <c r="AA11" s="129"/>
      <c r="AB11" s="129"/>
      <c r="AC11" s="130"/>
      <c r="AD11" s="126" t="str">
        <f>CONCATENATE(AB17+AB20+AD22,"-",AD17+AD20+AB22)</f>
        <v>2-6</v>
      </c>
      <c r="AE11" s="129"/>
      <c r="AF11" s="129"/>
      <c r="AG11" s="129"/>
      <c r="AH11" s="130"/>
      <c r="AI11" s="70">
        <v>3</v>
      </c>
    </row>
    <row r="12" spans="1:35" ht="14.25" customHeight="1">
      <c r="A12" s="20">
        <v>27</v>
      </c>
      <c r="B12" s="30">
        <v>3</v>
      </c>
      <c r="C12" s="36">
        <v>22</v>
      </c>
      <c r="D12" s="14" t="str">
        <f>IF(A12=0,"",INDEX(Nimet!$A$2:$D$251,A12,4))</f>
        <v>Elli Rissanen, Por-83</v>
      </c>
      <c r="E12" s="134" t="str">
        <f>CONCATENATE(AD16,"-",AB16)</f>
        <v>0-3</v>
      </c>
      <c r="F12" s="135"/>
      <c r="G12" s="135"/>
      <c r="H12" s="135"/>
      <c r="I12" s="136"/>
      <c r="J12" s="134" t="str">
        <f>CONCATENATE(AD20,"-",AB20)</f>
        <v>3-2</v>
      </c>
      <c r="K12" s="135"/>
      <c r="L12" s="135"/>
      <c r="M12" s="135"/>
      <c r="N12" s="136"/>
      <c r="O12" s="131"/>
      <c r="P12" s="132"/>
      <c r="Q12" s="132"/>
      <c r="R12" s="132"/>
      <c r="S12" s="133"/>
      <c r="T12" s="134" t="str">
        <f>CONCATENATE(AB23,"-",AD23)</f>
        <v>0-0</v>
      </c>
      <c r="U12" s="135"/>
      <c r="V12" s="135"/>
      <c r="W12" s="135"/>
      <c r="X12" s="136"/>
      <c r="Y12" s="126" t="str">
        <f>CONCATENATE(AH16+AH20+AF23,"-",AF16+AF20+AH23)</f>
        <v>1-1</v>
      </c>
      <c r="Z12" s="129"/>
      <c r="AA12" s="129"/>
      <c r="AB12" s="129"/>
      <c r="AC12" s="130"/>
      <c r="AD12" s="126" t="str">
        <f>CONCATENATE(AD16+AD20+AB23,"-",AB16+AB20+AD23)</f>
        <v>3-5</v>
      </c>
      <c r="AE12" s="129"/>
      <c r="AF12" s="129"/>
      <c r="AG12" s="129"/>
      <c r="AH12" s="130"/>
      <c r="AI12" s="70">
        <v>2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34" t="str">
        <f>CONCATENATE(AD19,"-",AB19)</f>
        <v>0-0</v>
      </c>
      <c r="F13" s="135"/>
      <c r="G13" s="135"/>
      <c r="H13" s="135"/>
      <c r="I13" s="136"/>
      <c r="J13" s="134" t="str">
        <f>CONCATENATE(AD17,"-",AB17)</f>
        <v>0-0</v>
      </c>
      <c r="K13" s="135"/>
      <c r="L13" s="135"/>
      <c r="M13" s="135"/>
      <c r="N13" s="136"/>
      <c r="O13" s="134" t="str">
        <f>CONCATENATE(AD23,"-",AB23)</f>
        <v>0-0</v>
      </c>
      <c r="P13" s="135"/>
      <c r="Q13" s="135"/>
      <c r="R13" s="135"/>
      <c r="S13" s="136"/>
      <c r="T13" s="131"/>
      <c r="U13" s="132"/>
      <c r="V13" s="132"/>
      <c r="W13" s="132"/>
      <c r="X13" s="133"/>
      <c r="Y13" s="126" t="str">
        <f>CONCATENATE(AH17+AH19+AH23,"-",AF17+AF19+AF23)</f>
        <v>0-0</v>
      </c>
      <c r="Z13" s="129"/>
      <c r="AA13" s="129"/>
      <c r="AB13" s="129"/>
      <c r="AC13" s="130"/>
      <c r="AD13" s="126" t="str">
        <f>CONCATENATE(AD17+AD19+AD23,"-",AB17+AB19+AB23)</f>
        <v>0-0</v>
      </c>
      <c r="AE13" s="129"/>
      <c r="AF13" s="129"/>
      <c r="AG13" s="129"/>
      <c r="AH13" s="130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Milla-Mari Vastavuo, MBF  -  Elli Rissanen, Por-83</v>
      </c>
      <c r="G16" s="65">
        <v>11</v>
      </c>
      <c r="H16" s="71" t="s">
        <v>27</v>
      </c>
      <c r="I16" s="66">
        <v>5</v>
      </c>
      <c r="J16" s="72"/>
      <c r="K16" s="65">
        <v>11</v>
      </c>
      <c r="L16" s="71" t="s">
        <v>27</v>
      </c>
      <c r="M16" s="66">
        <v>0</v>
      </c>
      <c r="N16" s="72"/>
      <c r="O16" s="65">
        <v>11</v>
      </c>
      <c r="P16" s="71" t="s">
        <v>27</v>
      </c>
      <c r="Q16" s="66">
        <v>1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Iida Myllärinen, Por-83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Milla-Mari Vastavuo, MBF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Iida Myllärinen, Por-83  -  Elli Rissanen, Por-83</v>
      </c>
      <c r="G20" s="65">
        <v>11</v>
      </c>
      <c r="H20" s="71" t="s">
        <v>27</v>
      </c>
      <c r="I20" s="66">
        <v>9</v>
      </c>
      <c r="J20" s="72"/>
      <c r="K20" s="65">
        <v>9</v>
      </c>
      <c r="L20" s="71" t="s">
        <v>27</v>
      </c>
      <c r="M20" s="66">
        <v>11</v>
      </c>
      <c r="N20" s="72"/>
      <c r="O20" s="65">
        <v>11</v>
      </c>
      <c r="P20" s="71" t="s">
        <v>27</v>
      </c>
      <c r="Q20" s="66">
        <v>9</v>
      </c>
      <c r="R20" s="73"/>
      <c r="S20" s="65">
        <v>7</v>
      </c>
      <c r="T20" s="71" t="s">
        <v>27</v>
      </c>
      <c r="U20" s="66">
        <v>11</v>
      </c>
      <c r="V20" s="73"/>
      <c r="W20" s="65">
        <v>6</v>
      </c>
      <c r="X20" s="71" t="s">
        <v>27</v>
      </c>
      <c r="Y20" s="66">
        <v>11</v>
      </c>
      <c r="Z20" s="72"/>
      <c r="AA20" s="72"/>
      <c r="AB20" s="74">
        <f>IF($G20-$I20&gt;0,1,0)+IF($K20-$M20&gt;0,1,0)+IF($O20-$Q20&gt;0,1,0)+IF($S20-$U20&gt;0,1,0)+IF($W20-$Y20&gt;0,1,0)</f>
        <v>2</v>
      </c>
      <c r="AC20" s="75" t="s">
        <v>27</v>
      </c>
      <c r="AD20" s="76">
        <f>IF($G20-$I20&lt;0,1,0)+IF($K20-$M20&lt;0,1,0)+IF($O20-$Q20&lt;0,1,0)+IF($S20-$U20&lt;0,1,0)+IF($W20-$Y20&lt;0,1,0)</f>
        <v>3</v>
      </c>
      <c r="AE20" s="77"/>
      <c r="AF20" s="78">
        <f>IF($AB20-$AD20&gt;0,1,0)</f>
        <v>0</v>
      </c>
      <c r="AG20" s="67" t="s">
        <v>27</v>
      </c>
      <c r="AH20" s="79">
        <f>IF($AB20-$AD20&lt;0,1,0)</f>
        <v>1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Milla-Mari Vastavuo, MBF  -  Iida Myllärinen, Por-83</v>
      </c>
      <c r="G22" s="65">
        <v>11</v>
      </c>
      <c r="H22" s="71" t="s">
        <v>27</v>
      </c>
      <c r="I22" s="66">
        <v>6</v>
      </c>
      <c r="J22" s="72"/>
      <c r="K22" s="65">
        <v>11</v>
      </c>
      <c r="L22" s="71" t="s">
        <v>27</v>
      </c>
      <c r="M22" s="66">
        <v>7</v>
      </c>
      <c r="N22" s="72"/>
      <c r="O22" s="65">
        <v>11</v>
      </c>
      <c r="P22" s="71" t="s">
        <v>27</v>
      </c>
      <c r="Q22" s="66">
        <v>3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Elli Rissanen, Por-83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52</v>
      </c>
      <c r="C27" s="31"/>
      <c r="D27" s="31"/>
    </row>
    <row r="28" spans="2:35" ht="14.25" customHeight="1">
      <c r="B28" s="12"/>
      <c r="C28" s="13"/>
      <c r="D28" s="14"/>
      <c r="E28" s="126">
        <v>1</v>
      </c>
      <c r="F28" s="129"/>
      <c r="G28" s="129"/>
      <c r="H28" s="129"/>
      <c r="I28" s="130"/>
      <c r="J28" s="126">
        <v>2</v>
      </c>
      <c r="K28" s="129"/>
      <c r="L28" s="129"/>
      <c r="M28" s="129"/>
      <c r="N28" s="130"/>
      <c r="O28" s="126">
        <v>3</v>
      </c>
      <c r="P28" s="129"/>
      <c r="Q28" s="129"/>
      <c r="R28" s="129"/>
      <c r="S28" s="130"/>
      <c r="T28" s="126">
        <v>4</v>
      </c>
      <c r="U28" s="129"/>
      <c r="V28" s="129"/>
      <c r="W28" s="129"/>
      <c r="X28" s="130"/>
      <c r="Y28" s="126" t="s">
        <v>0</v>
      </c>
      <c r="Z28" s="129"/>
      <c r="AA28" s="129"/>
      <c r="AB28" s="129"/>
      <c r="AC28" s="130"/>
      <c r="AD28" s="126" t="s">
        <v>1</v>
      </c>
      <c r="AE28" s="129"/>
      <c r="AF28" s="129"/>
      <c r="AG28" s="129"/>
      <c r="AH28" s="130"/>
      <c r="AI28" s="29" t="s">
        <v>2</v>
      </c>
    </row>
    <row r="29" spans="1:35" ht="14.25" customHeight="1">
      <c r="A29" s="20">
        <v>99</v>
      </c>
      <c r="B29" s="30">
        <v>1</v>
      </c>
      <c r="C29" s="36"/>
      <c r="D29" s="14" t="str">
        <f>IF(A29=0,"",INDEX(Nimet!$A$2:$D$251,A29,4))</f>
        <v>Heidi Maiberg, Nomme SK</v>
      </c>
      <c r="E29" s="131"/>
      <c r="F29" s="132"/>
      <c r="G29" s="132"/>
      <c r="H29" s="132"/>
      <c r="I29" s="133"/>
      <c r="J29" s="134" t="str">
        <f>CONCATENATE(AB41,"-",AD41)</f>
        <v>3-0</v>
      </c>
      <c r="K29" s="135"/>
      <c r="L29" s="135"/>
      <c r="M29" s="135"/>
      <c r="N29" s="136"/>
      <c r="O29" s="134" t="str">
        <f>CONCATENATE(AB35,"-",AD35)</f>
        <v>3-0</v>
      </c>
      <c r="P29" s="135"/>
      <c r="Q29" s="135"/>
      <c r="R29" s="135"/>
      <c r="S29" s="136"/>
      <c r="T29" s="134" t="str">
        <f>CONCATENATE(AB38,"-",AD38)</f>
        <v>0-0</v>
      </c>
      <c r="U29" s="135"/>
      <c r="V29" s="135"/>
      <c r="W29" s="135"/>
      <c r="X29" s="136"/>
      <c r="Y29" s="126" t="str">
        <f>CONCATENATE(AF35+AF38+AF41,"-",AH35+AH38+AH41)</f>
        <v>2-0</v>
      </c>
      <c r="Z29" s="129"/>
      <c r="AA29" s="129"/>
      <c r="AB29" s="129"/>
      <c r="AC29" s="130"/>
      <c r="AD29" s="126" t="str">
        <f>CONCATENATE(AB35+AB38+AB41,"-",AD35+AD38+AD41)</f>
        <v>6-0</v>
      </c>
      <c r="AE29" s="129"/>
      <c r="AF29" s="129"/>
      <c r="AG29" s="129"/>
      <c r="AH29" s="130"/>
      <c r="AI29" s="70">
        <v>1</v>
      </c>
    </row>
    <row r="30" spans="1:35" ht="14.25" customHeight="1">
      <c r="A30" s="20">
        <v>81</v>
      </c>
      <c r="B30" s="30">
        <v>2</v>
      </c>
      <c r="C30" s="36">
        <v>16</v>
      </c>
      <c r="D30" s="14" t="str">
        <f>IF(A30=0,"",INDEX(Nimet!$A$2:$D$251,A30,4))</f>
        <v>Sabina Englund, ParPi</v>
      </c>
      <c r="E30" s="134" t="str">
        <f>CONCATENATE(AD41,"-",AB41)</f>
        <v>0-3</v>
      </c>
      <c r="F30" s="135"/>
      <c r="G30" s="135"/>
      <c r="H30" s="135"/>
      <c r="I30" s="136"/>
      <c r="J30" s="131"/>
      <c r="K30" s="132"/>
      <c r="L30" s="132"/>
      <c r="M30" s="132"/>
      <c r="N30" s="133"/>
      <c r="O30" s="134" t="str">
        <f>CONCATENATE(AB39,"-",AD39)</f>
        <v>3-0</v>
      </c>
      <c r="P30" s="135"/>
      <c r="Q30" s="135"/>
      <c r="R30" s="135"/>
      <c r="S30" s="136"/>
      <c r="T30" s="134" t="str">
        <f>CONCATENATE(AB36,"-",AD36)</f>
        <v>0-0</v>
      </c>
      <c r="U30" s="135"/>
      <c r="V30" s="135"/>
      <c r="W30" s="135"/>
      <c r="X30" s="136"/>
      <c r="Y30" s="126" t="str">
        <f>CONCATENATE(AF36+AF39+AH41,"-",AH36+AH39+AF41)</f>
        <v>1-1</v>
      </c>
      <c r="Z30" s="129"/>
      <c r="AA30" s="129"/>
      <c r="AB30" s="129"/>
      <c r="AC30" s="130"/>
      <c r="AD30" s="126" t="str">
        <f>CONCATENATE(AB36+AB39+AD41,"-",AD36+AD39+AB41)</f>
        <v>3-3</v>
      </c>
      <c r="AE30" s="129"/>
      <c r="AF30" s="129"/>
      <c r="AG30" s="129"/>
      <c r="AH30" s="130"/>
      <c r="AI30" s="70">
        <v>2</v>
      </c>
    </row>
    <row r="31" spans="1:35" ht="14.25" customHeight="1">
      <c r="A31" s="20">
        <v>24</v>
      </c>
      <c r="B31" s="30">
        <v>3</v>
      </c>
      <c r="C31" s="36"/>
      <c r="D31" s="14" t="str">
        <f>IF(A31=0,"",INDEX(Nimet!$A$2:$D$251,A31,4))</f>
        <v>Mikaela Norrbo, Por-83</v>
      </c>
      <c r="E31" s="134" t="str">
        <f>CONCATENATE(AD35,"-",AB35)</f>
        <v>0-3</v>
      </c>
      <c r="F31" s="135"/>
      <c r="G31" s="135"/>
      <c r="H31" s="135"/>
      <c r="I31" s="136"/>
      <c r="J31" s="134" t="str">
        <f>CONCATENATE(AD39,"-",AB39)</f>
        <v>0-3</v>
      </c>
      <c r="K31" s="135"/>
      <c r="L31" s="135"/>
      <c r="M31" s="135"/>
      <c r="N31" s="136"/>
      <c r="O31" s="131"/>
      <c r="P31" s="132"/>
      <c r="Q31" s="132"/>
      <c r="R31" s="132"/>
      <c r="S31" s="133"/>
      <c r="T31" s="134" t="str">
        <f>CONCATENATE(AB42,"-",AD42)</f>
        <v>0-0</v>
      </c>
      <c r="U31" s="135"/>
      <c r="V31" s="135"/>
      <c r="W31" s="135"/>
      <c r="X31" s="136"/>
      <c r="Y31" s="126" t="str">
        <f>CONCATENATE(AH35+AH39+AF42,"-",AF35+AF39+AH42)</f>
        <v>0-2</v>
      </c>
      <c r="Z31" s="129"/>
      <c r="AA31" s="129"/>
      <c r="AB31" s="129"/>
      <c r="AC31" s="130"/>
      <c r="AD31" s="126" t="str">
        <f>CONCATENATE(AD35+AD39+AB42,"-",AB35+AB39+AD42)</f>
        <v>0-6</v>
      </c>
      <c r="AE31" s="129"/>
      <c r="AF31" s="129"/>
      <c r="AG31" s="129"/>
      <c r="AH31" s="130"/>
      <c r="AI31" s="70">
        <v>3</v>
      </c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34" t="str">
        <f>CONCATENATE(AD38,"-",AB38)</f>
        <v>0-0</v>
      </c>
      <c r="F32" s="135"/>
      <c r="G32" s="135"/>
      <c r="H32" s="135"/>
      <c r="I32" s="136"/>
      <c r="J32" s="134" t="str">
        <f>CONCATENATE(AD36,"-",AB36)</f>
        <v>0-0</v>
      </c>
      <c r="K32" s="135"/>
      <c r="L32" s="135"/>
      <c r="M32" s="135"/>
      <c r="N32" s="136"/>
      <c r="O32" s="134" t="str">
        <f>CONCATENATE(AD42,"-",AB42)</f>
        <v>0-0</v>
      </c>
      <c r="P32" s="135"/>
      <c r="Q32" s="135"/>
      <c r="R32" s="135"/>
      <c r="S32" s="136"/>
      <c r="T32" s="131"/>
      <c r="U32" s="132"/>
      <c r="V32" s="132"/>
      <c r="W32" s="132"/>
      <c r="X32" s="133"/>
      <c r="Y32" s="126" t="str">
        <f>CONCATENATE(AH36+AH38+AH42,"-",AF36+AF38+AF42)</f>
        <v>0-0</v>
      </c>
      <c r="Z32" s="129"/>
      <c r="AA32" s="129"/>
      <c r="AB32" s="129"/>
      <c r="AC32" s="130"/>
      <c r="AD32" s="126" t="str">
        <f>CONCATENATE(AD36+AD38+AD42,"-",AB36+AB38+AB42)</f>
        <v>0-0</v>
      </c>
      <c r="AE32" s="129"/>
      <c r="AF32" s="129"/>
      <c r="AG32" s="129"/>
      <c r="AH32" s="130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Heidi Maiberg, Nomme SK  -  Mikaela Norrbo, Por-83</v>
      </c>
      <c r="G35" s="65">
        <v>11</v>
      </c>
      <c r="H35" s="71" t="s">
        <v>27</v>
      </c>
      <c r="I35" s="66">
        <v>5</v>
      </c>
      <c r="J35" s="72"/>
      <c r="K35" s="65">
        <v>11</v>
      </c>
      <c r="L35" s="71" t="s">
        <v>27</v>
      </c>
      <c r="M35" s="66">
        <v>3</v>
      </c>
      <c r="N35" s="72"/>
      <c r="O35" s="65">
        <v>11</v>
      </c>
      <c r="P35" s="71" t="s">
        <v>27</v>
      </c>
      <c r="Q35" s="66">
        <v>3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Sabina Englund, ParPi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Heidi Maiberg, Nomme SK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Sabina Englund, ParPi  -  Mikaela Norrbo, Por-83</v>
      </c>
      <c r="G39" s="65">
        <v>11</v>
      </c>
      <c r="H39" s="71" t="s">
        <v>27</v>
      </c>
      <c r="I39" s="66">
        <v>5</v>
      </c>
      <c r="J39" s="72"/>
      <c r="K39" s="65">
        <v>11</v>
      </c>
      <c r="L39" s="71" t="s">
        <v>27</v>
      </c>
      <c r="M39" s="66">
        <v>7</v>
      </c>
      <c r="N39" s="72"/>
      <c r="O39" s="65">
        <v>11</v>
      </c>
      <c r="P39" s="71" t="s">
        <v>27</v>
      </c>
      <c r="Q39" s="66">
        <v>7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Heidi Maiberg, Nomme SK  -  Sabina Englund, ParPi</v>
      </c>
      <c r="G41" s="65">
        <v>11</v>
      </c>
      <c r="H41" s="71" t="s">
        <v>27</v>
      </c>
      <c r="I41" s="66">
        <v>5</v>
      </c>
      <c r="J41" s="72"/>
      <c r="K41" s="65">
        <v>11</v>
      </c>
      <c r="L41" s="71" t="s">
        <v>27</v>
      </c>
      <c r="M41" s="66">
        <v>2</v>
      </c>
      <c r="N41" s="72"/>
      <c r="O41" s="65">
        <v>11</v>
      </c>
      <c r="P41" s="71" t="s">
        <v>27</v>
      </c>
      <c r="Q41" s="66">
        <v>4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Mikaela Norrbo, Por-83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T13:X13"/>
    <mergeCell ref="T9:X9"/>
    <mergeCell ref="T10:X10"/>
    <mergeCell ref="T11:X11"/>
    <mergeCell ref="O11:S11"/>
    <mergeCell ref="O10:S10"/>
    <mergeCell ref="O9:S9"/>
    <mergeCell ref="E9:I9"/>
    <mergeCell ref="J9:N9"/>
    <mergeCell ref="J10:N10"/>
    <mergeCell ref="J11:N11"/>
    <mergeCell ref="Y9:AC9"/>
    <mergeCell ref="Y10:AC10"/>
    <mergeCell ref="Y11:AC11"/>
    <mergeCell ref="Y12:AC12"/>
    <mergeCell ref="Y13:AC13"/>
    <mergeCell ref="E10:I10"/>
    <mergeCell ref="E11:I11"/>
    <mergeCell ref="E12:I12"/>
    <mergeCell ref="E13:I13"/>
    <mergeCell ref="J12:N12"/>
    <mergeCell ref="J13:N13"/>
    <mergeCell ref="O13:S13"/>
    <mergeCell ref="O12:S12"/>
    <mergeCell ref="T12:X12"/>
    <mergeCell ref="AD13:AH13"/>
    <mergeCell ref="AD9:AH9"/>
    <mergeCell ref="AD10:AH10"/>
    <mergeCell ref="AD11:AH11"/>
    <mergeCell ref="AD12:AH12"/>
    <mergeCell ref="E28:I28"/>
    <mergeCell ref="J28:N28"/>
    <mergeCell ref="O28:S28"/>
    <mergeCell ref="T28:X28"/>
    <mergeCell ref="Y30:AC30"/>
    <mergeCell ref="AD30:AH30"/>
    <mergeCell ref="E29:I29"/>
    <mergeCell ref="J29:N29"/>
    <mergeCell ref="O29:S29"/>
    <mergeCell ref="T29:X29"/>
    <mergeCell ref="Y28:AC28"/>
    <mergeCell ref="AD28:AH28"/>
    <mergeCell ref="Y29:AC29"/>
    <mergeCell ref="AD29:AH29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Y32:AC32"/>
    <mergeCell ref="AD32:AH32"/>
    <mergeCell ref="E32:I32"/>
    <mergeCell ref="J32:N32"/>
    <mergeCell ref="O32:S32"/>
    <mergeCell ref="T32:X32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76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H6" sqref="H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IF(I12="","",VLOOKUP(I12,D9:F16,3))</f>
        <v>Milla-Mari Vastavuo, MBF</v>
      </c>
      <c r="J3" s="1" t="str">
        <f>IF(I13="","",I13)</f>
        <v>4,4,9</v>
      </c>
    </row>
    <row r="4" spans="4:8" ht="15" customHeight="1">
      <c r="D4" s="10" t="s">
        <v>227</v>
      </c>
      <c r="G4" s="22" t="s">
        <v>31</v>
      </c>
      <c r="H4" s="1" t="str">
        <f>IF(I12="","",IF(H10=I12,VLOOKUP(H14,D9:F16,3),VLOOKUP(H10,D9:F16,3)))</f>
        <v>Heidi Maiberg, Nomme SK</v>
      </c>
    </row>
    <row r="5" spans="4:8" ht="15" customHeight="1">
      <c r="D5" s="10"/>
      <c r="G5" s="22" t="s">
        <v>32</v>
      </c>
      <c r="H5" s="1" t="str">
        <f>IF(H10="","",IF(G9=H10,VLOOKUP(G11,$D$9:$F$16,3),VLOOKUP(G9,$D$9:$F$16,3)))</f>
        <v>Sabina Englund, ParPi</v>
      </c>
    </row>
    <row r="6" spans="4:8" ht="15" customHeight="1">
      <c r="D6" s="10" t="s">
        <v>89</v>
      </c>
      <c r="G6" s="22" t="s">
        <v>32</v>
      </c>
      <c r="H6" s="1" t="str">
        <f>IF(H14="","",IF(G13=H14,VLOOKUP(G15,$D$9:$F$16,3),VLOOKUP(G13,$D$9:$F$16,3)))</f>
        <v>Elli Rissanen, Por-83</v>
      </c>
    </row>
    <row r="8" spans="4:6" ht="15" customHeight="1">
      <c r="D8" s="2"/>
      <c r="E8" s="2"/>
      <c r="F8" s="2"/>
    </row>
    <row r="9" spans="3:10" ht="14.25" customHeight="1">
      <c r="C9" s="20">
        <v>64</v>
      </c>
      <c r="D9" s="49">
        <v>1</v>
      </c>
      <c r="E9" s="44" t="s">
        <v>93</v>
      </c>
      <c r="F9" s="5" t="str">
        <f>IF(C9=0,"",INDEX(Nimet!$A$2:$D$251,C9,4))</f>
        <v>Milla-Mari Vastavuo, MBF</v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>
        <v>1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18" t="s">
        <v>271</v>
      </c>
      <c r="I11" s="23"/>
      <c r="J11" s="6"/>
    </row>
    <row r="12" spans="3:10" ht="14.25" customHeight="1">
      <c r="C12" s="20">
        <v>81</v>
      </c>
      <c r="D12" s="50">
        <v>4</v>
      </c>
      <c r="E12" s="45" t="s">
        <v>94</v>
      </c>
      <c r="F12" s="4" t="str">
        <f>IF(C12=0,"",INDEX(Nimet!$A$2:$D$251,C12,4))</f>
        <v>Sabina Englund, ParPi</v>
      </c>
      <c r="G12" s="37"/>
      <c r="H12" s="25"/>
      <c r="I12" s="41">
        <v>1</v>
      </c>
      <c r="J12" s="6"/>
    </row>
    <row r="13" spans="3:10" ht="14.25" customHeight="1">
      <c r="C13" s="20">
        <v>27</v>
      </c>
      <c r="D13" s="49">
        <v>5</v>
      </c>
      <c r="E13" s="44" t="s">
        <v>99</v>
      </c>
      <c r="F13" s="5" t="str">
        <f>IF(C13=0,"",INDEX(Nimet!$A$2:$D$251,C13,4))</f>
        <v>Elli Rissanen, Por-83</v>
      </c>
      <c r="G13" s="40">
        <v>5</v>
      </c>
      <c r="H13" s="25"/>
      <c r="I13" s="119" t="s">
        <v>279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>
        <v>8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270</v>
      </c>
      <c r="I15" s="23"/>
      <c r="J15" s="6"/>
    </row>
    <row r="16" spans="3:10" ht="14.25" customHeight="1">
      <c r="C16" s="20">
        <v>99</v>
      </c>
      <c r="D16" s="50">
        <v>8</v>
      </c>
      <c r="E16" s="45" t="s">
        <v>100</v>
      </c>
      <c r="F16" s="4" t="str">
        <f>IF(C16=0,"",INDEX(Nimet!$A$2:$D$251,C16,4))</f>
        <v>Heidi Maiberg, Nomme SK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12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H6" sqref="H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62</v>
      </c>
      <c r="G4" s="22"/>
    </row>
    <row r="5" spans="4:7" ht="15" customHeight="1">
      <c r="D5" s="10"/>
      <c r="G5" s="22"/>
    </row>
    <row r="6" spans="4:7" ht="15" customHeight="1">
      <c r="D6" s="10" t="s">
        <v>77</v>
      </c>
      <c r="G6" s="22"/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41</v>
      </c>
      <c r="D9" s="49">
        <v>1</v>
      </c>
      <c r="E9" s="44"/>
      <c r="F9" s="5" t="str">
        <f>IF(C9=0,"",INDEX(Nimet!$A$2:$D$251,C9,4))</f>
        <v>Kullervo Haapalainen, OPT-86</v>
      </c>
      <c r="G9" s="40"/>
      <c r="H9" s="23"/>
      <c r="I9" s="23"/>
      <c r="J9" s="23"/>
    </row>
    <row r="10" spans="3:10" ht="14.25" customHeight="1">
      <c r="C10" s="20">
        <v>43</v>
      </c>
      <c r="D10" s="50">
        <v>2</v>
      </c>
      <c r="E10" s="45"/>
      <c r="F10" s="4" t="str">
        <f>IF(C10=0,"",INDEX(Nimet!$A$2:$D$251,C10,4))</f>
        <v>Eino Määttä, OPT-86</v>
      </c>
      <c r="G10" s="32"/>
      <c r="H10" s="41">
        <v>1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>
        <v>1</v>
      </c>
      <c r="J12" s="23"/>
    </row>
    <row r="13" spans="3:10" ht="14.25" customHeight="1">
      <c r="C13" s="20">
        <v>22</v>
      </c>
      <c r="D13" s="49">
        <v>5</v>
      </c>
      <c r="E13" s="44"/>
      <c r="F13" s="5" t="str">
        <f>IF(C13=0,"",INDEX(Nimet!$A$2:$D$251,C13,4))</f>
        <v>Markus Myllärinen, Por-83</v>
      </c>
      <c r="G13" s="40"/>
      <c r="H13" s="25"/>
      <c r="I13" s="118" t="s">
        <v>269</v>
      </c>
      <c r="J13" s="23"/>
    </row>
    <row r="14" spans="3:10" ht="14.25" customHeight="1">
      <c r="C14" s="20">
        <v>23</v>
      </c>
      <c r="D14" s="50">
        <v>6</v>
      </c>
      <c r="E14" s="45"/>
      <c r="F14" s="4" t="str">
        <f>IF(C14=0,"",INDEX(Nimet!$A$2:$D$251,C14,4))</f>
        <v>Mika Myllärinen, Por-83</v>
      </c>
      <c r="G14" s="32"/>
      <c r="H14" s="42">
        <v>7</v>
      </c>
      <c r="I14" s="25"/>
      <c r="J14" s="23"/>
    </row>
    <row r="15" spans="3:10" ht="14.25" customHeight="1">
      <c r="C15" s="20">
        <v>107</v>
      </c>
      <c r="D15" s="49">
        <v>7</v>
      </c>
      <c r="E15" s="44"/>
      <c r="F15" s="5" t="str">
        <f>IF(C15=0,"",INDEX(Nimet!$A$2:$D$251,C15,4))</f>
        <v>Pekka Övermark, KoKu</v>
      </c>
      <c r="G15" s="43"/>
      <c r="H15" s="37" t="s">
        <v>253</v>
      </c>
      <c r="I15" s="25"/>
      <c r="J15" s="23"/>
    </row>
    <row r="16" spans="3:10" ht="14.25" customHeight="1">
      <c r="C16" s="20">
        <v>109</v>
      </c>
      <c r="D16" s="50">
        <v>8</v>
      </c>
      <c r="E16" s="45"/>
      <c r="F16" s="4" t="str">
        <f>IF(C16=0,"",INDEX(Nimet!$A$2:$D$251,C16,4))</f>
        <v>Alf Orre, KoKu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280</v>
      </c>
      <c r="K18" s="3"/>
    </row>
    <row r="19" spans="3:11" ht="14.25" customHeight="1">
      <c r="C19" s="20">
        <v>80</v>
      </c>
      <c r="D19" s="49">
        <v>9</v>
      </c>
      <c r="E19" s="44"/>
      <c r="F19" s="5" t="str">
        <f>IF(C19=0,"",INDEX(Nimet!$A$2:$D$251,C19,4))</f>
        <v>Kurt Englund, ParPi</v>
      </c>
      <c r="G19" s="40"/>
      <c r="H19" s="23"/>
      <c r="I19" s="25"/>
      <c r="J19" s="25"/>
      <c r="K19" s="3"/>
    </row>
    <row r="20" spans="3:11" ht="14.25" customHeight="1">
      <c r="C20" s="20">
        <v>81</v>
      </c>
      <c r="D20" s="50">
        <v>10</v>
      </c>
      <c r="E20" s="45"/>
      <c r="F20" s="4" t="str">
        <f>IF(C20=0,"",INDEX(Nimet!$A$2:$D$251,C20,4))</f>
        <v>Sabina Englund, ParPi</v>
      </c>
      <c r="G20" s="32"/>
      <c r="H20" s="41">
        <v>11</v>
      </c>
      <c r="I20" s="25"/>
      <c r="J20" s="25"/>
      <c r="K20" s="3"/>
    </row>
    <row r="21" spans="3:11" ht="14.25" customHeight="1">
      <c r="C21" s="20">
        <v>120</v>
      </c>
      <c r="D21" s="49">
        <v>11</v>
      </c>
      <c r="E21" s="44"/>
      <c r="F21" s="5" t="str">
        <f>IF(C21=0,"",INDEX(Nimet!$A$2:$D$251,C21,4))</f>
        <v>Markku Mäenpää, SeSi</v>
      </c>
      <c r="G21" s="43"/>
      <c r="H21" s="118" t="s">
        <v>254</v>
      </c>
      <c r="I21" s="25"/>
      <c r="J21" s="25"/>
      <c r="K21" s="3"/>
    </row>
    <row r="22" spans="3:11" ht="14.25" customHeight="1">
      <c r="C22" s="20">
        <v>121</v>
      </c>
      <c r="D22" s="50">
        <v>12</v>
      </c>
      <c r="E22" s="45"/>
      <c r="F22" s="4" t="str">
        <f>IF(C22=0,"",INDEX(Nimet!$A$2:$D$251,C22,4))</f>
        <v>Juhani Suvanto, SeSi</v>
      </c>
      <c r="G22" s="33"/>
      <c r="H22" s="25"/>
      <c r="I22" s="42">
        <v>15</v>
      </c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7" t="s">
        <v>251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>
        <v>15</v>
      </c>
      <c r="I24" s="23"/>
      <c r="J24" s="25"/>
      <c r="K24" s="3"/>
    </row>
    <row r="25" spans="3:11" ht="14.25" customHeight="1">
      <c r="C25" s="20">
        <v>90</v>
      </c>
      <c r="D25" s="49">
        <v>15</v>
      </c>
      <c r="E25" s="44"/>
      <c r="F25" s="5" t="str">
        <f>IF(C25=0,"",INDEX(Nimet!$A$2:$D$251,C25,4))</f>
        <v>Lasse Vimpari, YNM</v>
      </c>
      <c r="G25" s="43"/>
      <c r="H25" s="33"/>
      <c r="I25" s="23"/>
      <c r="J25" s="25"/>
      <c r="K25" s="3"/>
    </row>
    <row r="26" spans="3:11" ht="14.25" customHeight="1">
      <c r="C26" s="20">
        <v>46</v>
      </c>
      <c r="D26" s="50">
        <v>16</v>
      </c>
      <c r="E26" s="45"/>
      <c r="F26" s="4" t="str">
        <f>IF(C26=0,"",INDEX(Nimet!$A$2:$D$251,C26,4))</f>
        <v>Hannu Vuoste, OPT-86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21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302</v>
      </c>
      <c r="K28" s="3"/>
    </row>
    <row r="29" spans="3:11" ht="14.25" customHeight="1">
      <c r="C29" s="20">
        <v>33</v>
      </c>
      <c r="D29" s="49">
        <v>17</v>
      </c>
      <c r="E29" s="44"/>
      <c r="F29" s="5" t="str">
        <f>IF(C29=0,"",INDEX(Nimet!$A$2:$D$251,C29,4))</f>
        <v>André Rodriguez, Por-83</v>
      </c>
      <c r="G29" s="40"/>
      <c r="H29" s="23"/>
      <c r="I29" s="23"/>
      <c r="J29" s="25"/>
      <c r="K29" s="3"/>
    </row>
    <row r="30" spans="3:11" ht="14.25" customHeight="1">
      <c r="C30" s="20">
        <v>34</v>
      </c>
      <c r="D30" s="50">
        <v>18</v>
      </c>
      <c r="E30" s="45"/>
      <c r="F30" s="4" t="str">
        <f>IF(C30=0,"",INDEX(Nimet!$A$2:$D$251,C30,4))</f>
        <v>Jaime Rodriguez, Por-83</v>
      </c>
      <c r="G30" s="32"/>
      <c r="H30" s="41">
        <v>19</v>
      </c>
      <c r="I30" s="23"/>
      <c r="J30" s="25"/>
      <c r="K30" s="3"/>
    </row>
    <row r="31" spans="3:11" ht="14.25" customHeight="1">
      <c r="C31" s="20">
        <v>63</v>
      </c>
      <c r="D31" s="49">
        <v>19</v>
      </c>
      <c r="E31" s="44"/>
      <c r="F31" s="5" t="str">
        <f>IF(C31=0,"",INDEX(Nimet!$A$2:$D$251,C31,4))</f>
        <v>Emil Rantatulkkila, MBF</v>
      </c>
      <c r="G31" s="43"/>
      <c r="H31" s="34" t="s">
        <v>250</v>
      </c>
      <c r="I31" s="23"/>
      <c r="J31" s="25"/>
      <c r="K31" s="3"/>
    </row>
    <row r="32" spans="3:11" ht="14.25" customHeight="1">
      <c r="C32" s="20">
        <v>67</v>
      </c>
      <c r="D32" s="50">
        <v>20</v>
      </c>
      <c r="E32" s="45"/>
      <c r="F32" s="4" t="str">
        <f>IF(C32=0,"",INDEX(Nimet!$A$2:$D$251,C32,4))</f>
        <v>Thomas Lundström, MBF</v>
      </c>
      <c r="G32" s="33"/>
      <c r="H32" s="25"/>
      <c r="I32" s="41">
        <v>21</v>
      </c>
      <c r="J32" s="25"/>
      <c r="K32" s="3"/>
    </row>
    <row r="33" spans="3:11" ht="14.25" customHeight="1">
      <c r="C33" s="20">
        <v>52</v>
      </c>
      <c r="D33" s="49">
        <v>21</v>
      </c>
      <c r="E33" s="44"/>
      <c r="F33" s="5" t="str">
        <f>IF(C33=0,"",INDEX(Nimet!$A$2:$D$251,C33,4))</f>
        <v>Simo Pokki, TIP-70</v>
      </c>
      <c r="G33" s="40"/>
      <c r="H33" s="25"/>
      <c r="I33" s="118" t="s">
        <v>284</v>
      </c>
      <c r="J33" s="25"/>
      <c r="K33" s="3"/>
    </row>
    <row r="34" spans="3:11" ht="14.25" customHeight="1">
      <c r="C34" s="20">
        <v>122</v>
      </c>
      <c r="D34" s="50">
        <v>22</v>
      </c>
      <c r="E34" s="45"/>
      <c r="F34" s="4" t="str">
        <f>IF(C34=0,"",INDEX(Nimet!$A$2:$D$251,C34,4))</f>
        <v>Kai Ollikainen, SeSi</v>
      </c>
      <c r="G34" s="32"/>
      <c r="H34" s="42">
        <v>21</v>
      </c>
      <c r="I34" s="25"/>
      <c r="J34" s="25"/>
      <c r="K34" s="3"/>
    </row>
    <row r="35" spans="3:11" ht="14.25" customHeight="1">
      <c r="C35" s="20">
        <v>2</v>
      </c>
      <c r="D35" s="49">
        <v>23</v>
      </c>
      <c r="E35" s="44"/>
      <c r="F35" s="5" t="str">
        <f>IF(C35=0,"",INDEX(Nimet!$A$2:$D$251,C35,4))</f>
        <v>Kim Nyberg, PT-Espoo</v>
      </c>
      <c r="G35" s="43"/>
      <c r="H35" s="37" t="s">
        <v>248</v>
      </c>
      <c r="I35" s="25"/>
      <c r="J35" s="25"/>
      <c r="K35" s="3"/>
    </row>
    <row r="36" spans="3:11" ht="14.25" customHeight="1">
      <c r="C36" s="20">
        <v>3</v>
      </c>
      <c r="D36" s="50">
        <v>24</v>
      </c>
      <c r="E36" s="45"/>
      <c r="F36" s="4" t="str">
        <f>IF(C36=0,"",INDEX(Nimet!$A$2:$D$251,C36,4))</f>
        <v>Jan Nyberg, PT-Espoo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21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286</v>
      </c>
    </row>
    <row r="39" spans="3:10" ht="14.25" customHeight="1">
      <c r="C39" s="20">
        <v>94</v>
      </c>
      <c r="D39" s="49">
        <v>25</v>
      </c>
      <c r="E39" s="44"/>
      <c r="F39" s="5" t="str">
        <f>IF(C39=0,"",INDEX(Nimet!$A$2:$D$251,C39,4))</f>
        <v>Markku Nykänen, PT-2000</v>
      </c>
      <c r="G39" s="40"/>
      <c r="H39" s="23"/>
      <c r="I39" s="25"/>
      <c r="J39" s="26"/>
    </row>
    <row r="40" spans="3:10" ht="14.25" customHeight="1">
      <c r="C40" s="20">
        <v>95</v>
      </c>
      <c r="D40" s="50">
        <v>26</v>
      </c>
      <c r="E40" s="45"/>
      <c r="F40" s="4" t="str">
        <f>IF(C40=0,"",INDEX(Nimet!$A$2:$D$251,C40,4))</f>
        <v>Mauri Nykänen, PT-2000</v>
      </c>
      <c r="G40" s="32"/>
      <c r="H40" s="41">
        <v>25</v>
      </c>
      <c r="I40" s="25"/>
      <c r="J40" s="26"/>
    </row>
    <row r="41" spans="3:10" ht="14.25" customHeight="1">
      <c r="C41" s="20">
        <v>112</v>
      </c>
      <c r="D41" s="49">
        <v>27</v>
      </c>
      <c r="E41" s="44"/>
      <c r="F41" s="5" t="str">
        <f>IF(C41=0,"",INDEX(Nimet!$A$2:$D$251,C41,4))</f>
        <v>Martti Kangas, SeSi</v>
      </c>
      <c r="G41" s="43"/>
      <c r="H41" s="118" t="s">
        <v>247</v>
      </c>
      <c r="I41" s="25"/>
      <c r="J41" s="26"/>
    </row>
    <row r="42" spans="3:10" ht="14.25" customHeight="1">
      <c r="C42" s="20">
        <v>118</v>
      </c>
      <c r="D42" s="50">
        <v>28</v>
      </c>
      <c r="E42" s="45"/>
      <c r="F42" s="4" t="str">
        <f>IF(C42=0,"",INDEX(Nimet!$A$2:$D$251,C42,4))</f>
        <v>Alpo Ojala, SeSi</v>
      </c>
      <c r="G42" s="33"/>
      <c r="H42" s="25"/>
      <c r="I42" s="42">
        <v>31</v>
      </c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7" t="s">
        <v>252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>
        <v>31</v>
      </c>
      <c r="I44" s="23"/>
      <c r="J44" s="26"/>
    </row>
    <row r="45" spans="3:10" ht="14.25" customHeight="1">
      <c r="C45" s="20">
        <v>6</v>
      </c>
      <c r="D45" s="49">
        <v>31</v>
      </c>
      <c r="E45" s="44"/>
      <c r="F45" s="5" t="str">
        <f>IF(C45=0,"",INDEX(Nimet!$A$2:$D$251,C45,4))</f>
        <v>Alexey Vyskubov, PT-Espoo</v>
      </c>
      <c r="G45" s="43"/>
      <c r="H45" s="33"/>
      <c r="I45" s="23"/>
      <c r="J45" s="26"/>
    </row>
    <row r="46" spans="3:10" ht="14.25" customHeight="1">
      <c r="C46" s="20">
        <v>86</v>
      </c>
      <c r="D46" s="50">
        <v>32</v>
      </c>
      <c r="E46" s="45"/>
      <c r="F46" s="4" t="str">
        <f>IF(C46=0,"",INDEX(Nimet!$A$2:$D$251,C46,4))</f>
        <v>Mikko Hänninen, Westika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H6" sqref="H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4.0039062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IF(J27="","",VLOOKUP(J27,D9:F46,3))</f>
        <v>Tuomas Perkkiö, OPT-86</v>
      </c>
      <c r="J3" s="1" t="str">
        <f>IF(J28="","",J28)</f>
        <v>6,5,4</v>
      </c>
    </row>
    <row r="4" spans="4:8" ht="15" customHeight="1">
      <c r="D4" s="10" t="s">
        <v>85</v>
      </c>
      <c r="G4" s="22" t="s">
        <v>31</v>
      </c>
      <c r="H4" s="1" t="str">
        <f>IF(J27="","",IF(J17=J27,VLOOKUP(J37,D9:F46,3),VLOOKUP(J17,D9:F46,3)))</f>
        <v>Teemu Oinas, OPT-86</v>
      </c>
    </row>
    <row r="5" spans="4:8" ht="15" customHeight="1">
      <c r="D5" s="10"/>
      <c r="G5" s="22" t="s">
        <v>32</v>
      </c>
      <c r="H5" s="1" t="str">
        <f>IF(J17="","",IF(I12=J17,VLOOKUP(I22,$D$9:$F$46,3),VLOOKUP(I12,$D$9:$F$46,3)))</f>
        <v>Olli-Ville Halonen, KuPTS</v>
      </c>
    </row>
    <row r="6" spans="4:8" ht="15" customHeight="1">
      <c r="D6" s="10" t="s">
        <v>72</v>
      </c>
      <c r="G6" s="22" t="s">
        <v>32</v>
      </c>
      <c r="H6" s="1" t="str">
        <f>IF(J37="","",IF(I32=J37,VLOOKUP(I42,$D$9:$F$46,3),VLOOKUP(I32,$D$9:$F$46,3)))</f>
        <v>Markus Perkkiö, OPT-86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58</v>
      </c>
      <c r="D9" s="49">
        <v>1</v>
      </c>
      <c r="E9" s="44">
        <v>23</v>
      </c>
      <c r="F9" s="123" t="str">
        <f>IF(C9=0,"",INDEX(Nimet!$A$2:$D$251,C9,4))</f>
        <v>Joni Aaltonen, TuKa</v>
      </c>
      <c r="G9" s="40">
        <v>2</v>
      </c>
      <c r="H9" s="23"/>
      <c r="I9" s="23"/>
      <c r="J9" s="23"/>
    </row>
    <row r="10" spans="3:10" ht="14.25" customHeight="1">
      <c r="C10" s="20">
        <v>46</v>
      </c>
      <c r="D10" s="50">
        <v>2</v>
      </c>
      <c r="E10" s="45"/>
      <c r="F10" s="4" t="str">
        <f>IF(C10=0,"",INDEX(Nimet!$A$2:$D$251,C10,4))</f>
        <v>Hannu Vuoste, OPT-86</v>
      </c>
      <c r="G10" s="117" t="s">
        <v>331</v>
      </c>
      <c r="H10" s="41">
        <v>4</v>
      </c>
      <c r="I10" s="23"/>
      <c r="J10" s="23"/>
    </row>
    <row r="11" spans="3:10" ht="14.25" customHeight="1">
      <c r="C11" s="20">
        <v>18</v>
      </c>
      <c r="D11" s="49">
        <v>3</v>
      </c>
      <c r="E11" s="44"/>
      <c r="F11" s="5" t="str">
        <f>IF(C11=0,"",INDEX(Nimet!$A$2:$D$251,C11,4))</f>
        <v>Toni Viertomanner, KuPTS</v>
      </c>
      <c r="G11" s="43">
        <v>4</v>
      </c>
      <c r="H11" s="118" t="s">
        <v>418</v>
      </c>
      <c r="I11" s="23"/>
      <c r="J11" s="23"/>
    </row>
    <row r="12" spans="3:10" ht="14.25" customHeight="1">
      <c r="C12" s="20">
        <v>85</v>
      </c>
      <c r="D12" s="50">
        <v>4</v>
      </c>
      <c r="E12" s="45">
        <v>66</v>
      </c>
      <c r="F12" s="4" t="str">
        <f>IF(C12=0,"",INDEX(Nimet!$A$2:$D$251,C12,4))</f>
        <v>Håkan Nyberg, Westika</v>
      </c>
      <c r="G12" s="37" t="s">
        <v>405</v>
      </c>
      <c r="H12" s="25"/>
      <c r="I12" s="41">
        <v>8</v>
      </c>
      <c r="J12" s="23"/>
    </row>
    <row r="13" spans="3:10" ht="14.25" customHeight="1">
      <c r="C13" s="20">
        <v>42</v>
      </c>
      <c r="D13" s="49">
        <v>5</v>
      </c>
      <c r="E13" s="44">
        <v>77</v>
      </c>
      <c r="F13" s="5" t="str">
        <f>IF(C13=0,"",INDEX(Nimet!$A$2:$D$251,C13,4))</f>
        <v>Seppo Hiltunen, OPT-86</v>
      </c>
      <c r="G13" s="40">
        <v>6</v>
      </c>
      <c r="H13" s="25"/>
      <c r="I13" s="118" t="s">
        <v>453</v>
      </c>
      <c r="J13" s="23"/>
    </row>
    <row r="14" spans="3:10" ht="14.25" customHeight="1">
      <c r="C14" s="20">
        <v>5</v>
      </c>
      <c r="D14" s="50">
        <v>6</v>
      </c>
      <c r="E14" s="45">
        <v>95</v>
      </c>
      <c r="F14" s="4" t="str">
        <f>IF(C14=0,"",INDEX(Nimet!$A$2:$D$251,C14,4))</f>
        <v>Dmitry Vyskubov, PT-Espoo</v>
      </c>
      <c r="G14" s="117" t="s">
        <v>406</v>
      </c>
      <c r="H14" s="42">
        <v>8</v>
      </c>
      <c r="I14" s="25"/>
      <c r="J14" s="23"/>
    </row>
    <row r="15" spans="3:10" ht="14.25" customHeight="1">
      <c r="C15" s="20">
        <v>68</v>
      </c>
      <c r="D15" s="49">
        <v>7</v>
      </c>
      <c r="E15" s="44"/>
      <c r="F15" s="5" t="str">
        <f>IF(C15=0,"",INDEX(Nimet!$A$2:$D$251,C15,4))</f>
        <v>Emma Rolig, MBF</v>
      </c>
      <c r="G15" s="43">
        <v>8</v>
      </c>
      <c r="H15" s="37" t="s">
        <v>432</v>
      </c>
      <c r="I15" s="25"/>
      <c r="J15" s="23"/>
    </row>
    <row r="16" spans="3:10" ht="14.25" customHeight="1">
      <c r="C16" s="20">
        <v>15</v>
      </c>
      <c r="D16" s="50">
        <v>8</v>
      </c>
      <c r="E16" s="45">
        <v>55</v>
      </c>
      <c r="F16" s="4" t="str">
        <f>IF(C16=0,"",INDEX(Nimet!$A$2:$D$251,C16,4))</f>
        <v>Olli-Ville Halonen, KuPTS</v>
      </c>
      <c r="G16" s="37" t="s">
        <v>420</v>
      </c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16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499</v>
      </c>
      <c r="K18" s="3"/>
    </row>
    <row r="19" spans="3:11" ht="14.25" customHeight="1">
      <c r="C19" s="20">
        <v>37</v>
      </c>
      <c r="D19" s="49">
        <v>9</v>
      </c>
      <c r="E19" s="44">
        <v>59</v>
      </c>
      <c r="F19" s="5" t="str">
        <f>IF(C19=0,"",INDEX(Nimet!$A$2:$D$251,C19,4))</f>
        <v>Henri Makkonen, TTC Boom</v>
      </c>
      <c r="G19" s="40">
        <v>9</v>
      </c>
      <c r="H19" s="23"/>
      <c r="I19" s="25"/>
      <c r="J19" s="25"/>
      <c r="K19" s="3"/>
    </row>
    <row r="20" spans="3:11" ht="14.25" customHeight="1">
      <c r="C20" s="20">
        <v>43</v>
      </c>
      <c r="D20" s="50">
        <v>10</v>
      </c>
      <c r="E20" s="45"/>
      <c r="F20" s="4" t="str">
        <f>IF(C20=0,"",INDEX(Nimet!$A$2:$D$251,C20,4))</f>
        <v>Eino Määttä, OPT-86</v>
      </c>
      <c r="G20" s="117" t="s">
        <v>415</v>
      </c>
      <c r="H20" s="41">
        <v>9</v>
      </c>
      <c r="I20" s="25"/>
      <c r="J20" s="25"/>
      <c r="K20" s="3"/>
    </row>
    <row r="21" spans="3:11" ht="14.25" customHeight="1">
      <c r="C21" s="20">
        <v>6</v>
      </c>
      <c r="D21" s="49">
        <v>11</v>
      </c>
      <c r="E21" s="44"/>
      <c r="F21" s="5" t="str">
        <f>IF(C21=0,"",INDEX(Nimet!$A$2:$D$251,C21,4))</f>
        <v>Alexey Vyskubov, PT-Espoo</v>
      </c>
      <c r="G21" s="43">
        <v>12</v>
      </c>
      <c r="H21" s="118" t="s">
        <v>429</v>
      </c>
      <c r="I21" s="25"/>
      <c r="J21" s="25"/>
      <c r="K21" s="3"/>
    </row>
    <row r="22" spans="3:11" ht="14.25" customHeight="1">
      <c r="C22" s="20">
        <v>97</v>
      </c>
      <c r="D22" s="50">
        <v>12</v>
      </c>
      <c r="E22" s="45">
        <v>75</v>
      </c>
      <c r="F22" s="4" t="str">
        <f>IF(C22=0,"",INDEX(Nimet!$A$2:$D$251,C22,4))</f>
        <v>Aleksi Hyttinen, JPT</v>
      </c>
      <c r="G22" s="37" t="s">
        <v>414</v>
      </c>
      <c r="H22" s="25"/>
      <c r="I22" s="42">
        <v>16</v>
      </c>
      <c r="J22" s="25"/>
      <c r="K22" s="3"/>
    </row>
    <row r="23" spans="3:11" ht="14.25" customHeight="1">
      <c r="C23" s="20">
        <v>83</v>
      </c>
      <c r="D23" s="49">
        <v>13</v>
      </c>
      <c r="E23" s="44">
        <v>60</v>
      </c>
      <c r="F23" s="5" t="str">
        <f>IF(C23=0,"",INDEX(Nimet!$A$2:$D$251,C23,4))</f>
        <v>Pekka Kolppanen, Westika</v>
      </c>
      <c r="G23" s="40">
        <v>13</v>
      </c>
      <c r="H23" s="25"/>
      <c r="I23" s="37" t="s">
        <v>467</v>
      </c>
      <c r="J23" s="25"/>
      <c r="K23" s="3"/>
    </row>
    <row r="24" spans="3:11" ht="14.25" customHeight="1">
      <c r="C24" s="20">
        <v>12</v>
      </c>
      <c r="D24" s="50">
        <v>14</v>
      </c>
      <c r="E24" s="45" t="s">
        <v>61</v>
      </c>
      <c r="F24" s="4" t="str">
        <f>IF(C24=0,"",INDEX(Nimet!$A$2:$D$251,C24,4))</f>
        <v>Pertti Rissanen, KuPTS</v>
      </c>
      <c r="G24" s="117" t="s">
        <v>412</v>
      </c>
      <c r="H24" s="42">
        <v>16</v>
      </c>
      <c r="I24" s="23"/>
      <c r="J24" s="25"/>
      <c r="K24" s="3"/>
    </row>
    <row r="25" spans="3:11" ht="14.25" customHeight="1">
      <c r="C25" s="20">
        <v>52</v>
      </c>
      <c r="D25" s="49">
        <v>15</v>
      </c>
      <c r="E25" s="44"/>
      <c r="F25" s="5" t="str">
        <f>IF(C25=0,"",INDEX(Nimet!$A$2:$D$251,C25,4))</f>
        <v>Simo Pokki, TIP-70</v>
      </c>
      <c r="G25" s="43">
        <v>16</v>
      </c>
      <c r="H25" s="37" t="s">
        <v>423</v>
      </c>
      <c r="I25" s="23"/>
      <c r="J25" s="25"/>
      <c r="K25" s="3"/>
    </row>
    <row r="26" spans="3:11" ht="14.25" customHeight="1">
      <c r="C26" s="20">
        <v>39</v>
      </c>
      <c r="D26" s="50">
        <v>16</v>
      </c>
      <c r="E26" s="45">
        <v>36</v>
      </c>
      <c r="F26" s="4" t="str">
        <f>IF(C26=0,"",INDEX(Nimet!$A$2:$D$251,C26,4))</f>
        <v>Teemu Oinas, OPT-86</v>
      </c>
      <c r="G26" s="37" t="s">
        <v>409</v>
      </c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32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265</v>
      </c>
      <c r="K28" s="3"/>
    </row>
    <row r="29" spans="3:11" ht="14.25" customHeight="1">
      <c r="C29" s="20">
        <v>62</v>
      </c>
      <c r="D29" s="49">
        <v>17</v>
      </c>
      <c r="E29" s="44">
        <v>28</v>
      </c>
      <c r="F29" s="5" t="str">
        <f>IF(C29=0,"",INDEX(Nimet!$A$2:$D$251,C29,4))</f>
        <v>Timo Terho, MBF</v>
      </c>
      <c r="G29" s="40">
        <v>17</v>
      </c>
      <c r="H29" s="23"/>
      <c r="I29" s="23"/>
      <c r="J29" s="25"/>
      <c r="K29" s="3"/>
    </row>
    <row r="30" spans="3:11" ht="14.25" customHeight="1">
      <c r="C30" s="20">
        <v>88</v>
      </c>
      <c r="D30" s="50">
        <v>18</v>
      </c>
      <c r="E30" s="45"/>
      <c r="F30" s="4" t="str">
        <f>IF(C30=0,"",INDEX(Nimet!$A$2:$D$251,C30,4))</f>
        <v>Veikko Koskinen, HaTe</v>
      </c>
      <c r="G30" s="117" t="s">
        <v>410</v>
      </c>
      <c r="H30" s="41">
        <v>20</v>
      </c>
      <c r="I30" s="23"/>
      <c r="J30" s="25"/>
      <c r="K30" s="3"/>
    </row>
    <row r="31" spans="3:11" ht="14.25" customHeight="1">
      <c r="C31" s="20">
        <v>36</v>
      </c>
      <c r="D31" s="49">
        <v>19</v>
      </c>
      <c r="E31" s="44"/>
      <c r="F31" s="5" t="str">
        <f>IF(C31=0,"",INDEX(Nimet!$A$2:$D$251,C31,4))</f>
        <v>Mika Rauvola, TTC Boom</v>
      </c>
      <c r="G31" s="43">
        <v>20</v>
      </c>
      <c r="H31" s="118" t="s">
        <v>426</v>
      </c>
      <c r="I31" s="23"/>
      <c r="J31" s="25"/>
      <c r="K31" s="3"/>
    </row>
    <row r="32" spans="3:11" ht="14.25" customHeight="1">
      <c r="C32" s="20">
        <v>40</v>
      </c>
      <c r="D32" s="50">
        <v>20</v>
      </c>
      <c r="E32" s="45">
        <v>61</v>
      </c>
      <c r="F32" s="4" t="str">
        <f>IF(C32=0,"",INDEX(Nimet!$A$2:$D$251,C32,4))</f>
        <v>Markus Perkkiö, OPT-86</v>
      </c>
      <c r="G32" s="37" t="s">
        <v>417</v>
      </c>
      <c r="H32" s="25"/>
      <c r="I32" s="41">
        <v>20</v>
      </c>
      <c r="J32" s="25"/>
      <c r="K32" s="3"/>
    </row>
    <row r="33" spans="3:11" ht="14.25" customHeight="1">
      <c r="C33" s="20">
        <v>13</v>
      </c>
      <c r="D33" s="49">
        <v>21</v>
      </c>
      <c r="E33" s="44">
        <v>83</v>
      </c>
      <c r="F33" s="5" t="str">
        <f>IF(C33=0,"",INDEX(Nimet!$A$2:$D$251,C33,4))</f>
        <v>Pertti Hella, KuPTS</v>
      </c>
      <c r="G33" s="40">
        <v>21</v>
      </c>
      <c r="H33" s="25"/>
      <c r="I33" s="118" t="s">
        <v>452</v>
      </c>
      <c r="J33" s="25"/>
      <c r="K33" s="3"/>
    </row>
    <row r="34" spans="3:11" ht="14.25" customHeight="1">
      <c r="C34" s="20">
        <v>49</v>
      </c>
      <c r="D34" s="50">
        <v>22</v>
      </c>
      <c r="E34" s="45">
        <v>85</v>
      </c>
      <c r="F34" s="4" t="str">
        <f>IF(C34=0,"",INDEX(Nimet!$A$2:$D$251,C34,4))</f>
        <v>Jani Anttila, OPT-86</v>
      </c>
      <c r="G34" s="117" t="s">
        <v>413</v>
      </c>
      <c r="H34" s="42">
        <v>24</v>
      </c>
      <c r="I34" s="25"/>
      <c r="J34" s="25"/>
      <c r="K34" s="3"/>
    </row>
    <row r="35" spans="3:11" ht="14.25" customHeight="1">
      <c r="C35" s="20">
        <v>53</v>
      </c>
      <c r="D35" s="49">
        <v>23</v>
      </c>
      <c r="E35" s="44"/>
      <c r="F35" s="5" t="str">
        <f>IF(C35=0,"",INDEX(Nimet!$A$2:$D$251,C35,4))</f>
        <v>Hanna Nyberg, TIP-70</v>
      </c>
      <c r="G35" s="43">
        <v>24</v>
      </c>
      <c r="H35" s="37" t="s">
        <v>434</v>
      </c>
      <c r="I35" s="25"/>
      <c r="J35" s="25"/>
      <c r="K35" s="3"/>
    </row>
    <row r="36" spans="3:11" ht="14.25" customHeight="1">
      <c r="C36" s="20">
        <v>60</v>
      </c>
      <c r="D36" s="50">
        <v>24</v>
      </c>
      <c r="E36" s="45">
        <v>51</v>
      </c>
      <c r="F36" s="4" t="str">
        <f>IF(C36=0,"",INDEX(Nimet!$A$2:$D$251,C36,4))</f>
        <v>Timo Aarnio, TuKa</v>
      </c>
      <c r="G36" s="37" t="s">
        <v>419</v>
      </c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32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463</v>
      </c>
    </row>
    <row r="39" spans="3:10" ht="14.25" customHeight="1">
      <c r="C39" s="20">
        <v>59</v>
      </c>
      <c r="D39" s="49">
        <v>25</v>
      </c>
      <c r="E39" s="44">
        <v>46</v>
      </c>
      <c r="F39" s="5" t="str">
        <f>IF(C39=0,"",INDEX(Nimet!$A$2:$D$251,C39,4))</f>
        <v>Jouko Manni, TuKa</v>
      </c>
      <c r="G39" s="40">
        <v>25</v>
      </c>
      <c r="H39" s="23"/>
      <c r="I39" s="25"/>
      <c r="J39" s="26"/>
    </row>
    <row r="40" spans="3:10" ht="14.25" customHeight="1">
      <c r="C40" s="20">
        <v>90</v>
      </c>
      <c r="D40" s="50">
        <v>26</v>
      </c>
      <c r="E40" s="45"/>
      <c r="F40" s="4" t="str">
        <f>IF(C40=0,"",INDEX(Nimet!$A$2:$D$251,C40,4))</f>
        <v>Lasse Vimpari, YNM</v>
      </c>
      <c r="G40" s="117" t="s">
        <v>408</v>
      </c>
      <c r="H40" s="41">
        <v>25</v>
      </c>
      <c r="I40" s="25"/>
      <c r="J40" s="26"/>
    </row>
    <row r="41" spans="3:10" ht="14.25" customHeight="1">
      <c r="C41" s="20">
        <v>16</v>
      </c>
      <c r="D41" s="49">
        <v>27</v>
      </c>
      <c r="E41" s="44"/>
      <c r="F41" s="5" t="str">
        <f>IF(C41=0,"",INDEX(Nimet!$A$2:$D$251,C41,4))</f>
        <v>Jouni Nousiainen, KuPTS</v>
      </c>
      <c r="G41" s="43">
        <v>27</v>
      </c>
      <c r="H41" s="118" t="s">
        <v>425</v>
      </c>
      <c r="I41" s="25"/>
      <c r="J41" s="26"/>
    </row>
    <row r="42" spans="3:10" ht="14.25" customHeight="1">
      <c r="C42" s="20">
        <v>84</v>
      </c>
      <c r="D42" s="50">
        <v>28</v>
      </c>
      <c r="E42" s="45">
        <v>69</v>
      </c>
      <c r="F42" s="4" t="str">
        <f>IF(C42=0,"",INDEX(Nimet!$A$2:$D$251,C42,4))</f>
        <v>Kyösti Kurunmäki, Westika</v>
      </c>
      <c r="G42" s="37" t="s">
        <v>411</v>
      </c>
      <c r="H42" s="25"/>
      <c r="I42" s="42">
        <v>32</v>
      </c>
      <c r="J42" s="26"/>
    </row>
    <row r="43" spans="3:10" ht="14.25" customHeight="1">
      <c r="C43" s="20">
        <v>17</v>
      </c>
      <c r="D43" s="49">
        <v>29</v>
      </c>
      <c r="E43" s="44">
        <v>62</v>
      </c>
      <c r="F43" s="5" t="str">
        <f>IF(C43=0,"",INDEX(Nimet!$A$2:$D$251,C43,4))</f>
        <v>Jyri Pulkkinen, KuPTS</v>
      </c>
      <c r="G43" s="40">
        <v>29</v>
      </c>
      <c r="H43" s="25"/>
      <c r="I43" s="37" t="s">
        <v>433</v>
      </c>
      <c r="J43" s="26"/>
    </row>
    <row r="44" spans="3:10" ht="14.25" customHeight="1">
      <c r="C44" s="20">
        <v>41</v>
      </c>
      <c r="D44" s="50">
        <v>30</v>
      </c>
      <c r="E44" s="45"/>
      <c r="F44" s="4" t="str">
        <f>IF(C44=0,"",INDEX(Nimet!$A$2:$D$251,C44,4))</f>
        <v>Kullervo Haapalainen, OPT-86</v>
      </c>
      <c r="G44" s="117" t="s">
        <v>407</v>
      </c>
      <c r="H44" s="42">
        <v>32</v>
      </c>
      <c r="I44" s="23"/>
      <c r="J44" s="26"/>
    </row>
    <row r="45" spans="3:10" ht="14.25" customHeight="1">
      <c r="C45" s="20">
        <v>92</v>
      </c>
      <c r="D45" s="49">
        <v>31</v>
      </c>
      <c r="E45" s="44"/>
      <c r="F45" s="5" t="str">
        <f>IF(C45=0,"",INDEX(Nimet!$A$2:$D$251,C45,4))</f>
        <v>Jyrki Virtanen, HäKi</v>
      </c>
      <c r="G45" s="43">
        <v>32</v>
      </c>
      <c r="H45" s="37" t="s">
        <v>424</v>
      </c>
      <c r="I45" s="23"/>
      <c r="J45" s="26"/>
    </row>
    <row r="46" spans="3:10" ht="14.25" customHeight="1">
      <c r="C46" s="20">
        <v>50</v>
      </c>
      <c r="D46" s="50">
        <v>32</v>
      </c>
      <c r="E46" s="45">
        <v>24</v>
      </c>
      <c r="F46" s="4" t="str">
        <f>IF(C46=0,"",INDEX(Nimet!$A$2:$D$251,C46,4))</f>
        <v>Tuomas Perkkiö, OPT-86</v>
      </c>
      <c r="G46" s="37" t="s">
        <v>416</v>
      </c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O9" sqref="O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IF(J27="","",VLOOKUP(J27,D9:F46,3))</f>
        <v>Heidi Maiberg, Nomme SK</v>
      </c>
      <c r="J3" s="1" t="str">
        <f>IF(J28="","",J28)</f>
        <v>9,5,7</v>
      </c>
    </row>
    <row r="4" spans="4:8" ht="15" customHeight="1">
      <c r="D4" s="10" t="s">
        <v>86</v>
      </c>
      <c r="G4" s="22" t="s">
        <v>31</v>
      </c>
      <c r="H4" s="1" t="str">
        <f>IF(J27="","",IF(J17=J27,VLOOKUP(J37,D9:F46,3),VLOOKUP(J17,D9:F46,3)))</f>
        <v>Jan Nyberg, PT-Espoo</v>
      </c>
    </row>
    <row r="5" spans="4:8" ht="15" customHeight="1">
      <c r="D5" s="10"/>
      <c r="G5" s="22" t="s">
        <v>32</v>
      </c>
      <c r="H5" s="1" t="str">
        <f>IF(J17="","",IF(I12=J17,VLOOKUP(I22,$D$9:$F$46,3),VLOOKUP(I12,$D$9:$F$46,3)))</f>
        <v>Bertel Blomkvist, KoKu</v>
      </c>
    </row>
    <row r="6" spans="4:8" ht="15" customHeight="1">
      <c r="D6" s="10" t="s">
        <v>74</v>
      </c>
      <c r="G6" s="22" t="s">
        <v>32</v>
      </c>
      <c r="H6" s="1" t="str">
        <f>IF(J37="","",IF(I32=J37,VLOOKUP(I42,$D$9:$F$46,3),VLOOKUP(I32,$D$9:$F$46,3)))</f>
        <v>Topi Latukka, SeSi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3</v>
      </c>
      <c r="D9" s="49">
        <v>1</v>
      </c>
      <c r="E9" s="44"/>
      <c r="F9" s="5" t="str">
        <f>IF(C9=0,"",INDEX(Nimet!$A$2:$D$251,C9,4))</f>
        <v>Jan Nyberg, PT-Espoo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23"/>
    </row>
    <row r="11" spans="3:10" ht="14.25" customHeight="1">
      <c r="C11" s="20">
        <v>105</v>
      </c>
      <c r="D11" s="49">
        <v>3</v>
      </c>
      <c r="E11" s="44"/>
      <c r="F11" s="5" t="str">
        <f>IF(C11=0,"",INDEX(Nimet!$A$2:$D$251,C11,4))</f>
        <v>Seppo Kankaanpää, KoKu</v>
      </c>
      <c r="G11" s="43">
        <v>3</v>
      </c>
      <c r="H11" s="118" t="s">
        <v>272</v>
      </c>
      <c r="I11" s="23"/>
      <c r="J11" s="23"/>
    </row>
    <row r="12" spans="3:10" ht="14.25" customHeight="1">
      <c r="C12" s="20">
        <v>101</v>
      </c>
      <c r="D12" s="50">
        <v>4</v>
      </c>
      <c r="E12" s="45"/>
      <c r="F12" s="4" t="str">
        <f>IF(C12=0,"",INDEX(Nimet!$A$2:$D$251,C12,4))</f>
        <v>Katri Lepiku, Nomme SK</v>
      </c>
      <c r="G12" s="37" t="s">
        <v>256</v>
      </c>
      <c r="H12" s="25"/>
      <c r="I12" s="41">
        <v>1</v>
      </c>
      <c r="J12" s="23"/>
    </row>
    <row r="13" spans="3:10" ht="14.25" customHeight="1">
      <c r="C13" s="20">
        <v>74</v>
      </c>
      <c r="D13" s="49">
        <v>5</v>
      </c>
      <c r="E13" s="44"/>
      <c r="F13" s="5" t="str">
        <f>IF(C13=0,"",INDEX(Nimet!$A$2:$D$251,C13,4))</f>
        <v>Pihla Eriksson, MBF</v>
      </c>
      <c r="G13" s="40">
        <v>5</v>
      </c>
      <c r="H13" s="25"/>
      <c r="I13" s="118" t="s">
        <v>285</v>
      </c>
      <c r="J13" s="23"/>
    </row>
    <row r="14" spans="3:10" ht="14.25" customHeight="1">
      <c r="C14" s="20">
        <v>115</v>
      </c>
      <c r="D14" s="50">
        <v>6</v>
      </c>
      <c r="E14" s="45"/>
      <c r="F14" s="4" t="str">
        <f>IF(C14=0,"",INDEX(Nimet!$A$2:$D$251,C14,4))</f>
        <v>Aleksi Hynynen, SeSi</v>
      </c>
      <c r="G14" s="117" t="s">
        <v>259</v>
      </c>
      <c r="H14" s="42">
        <v>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275</v>
      </c>
      <c r="I15" s="25"/>
      <c r="J15" s="23"/>
    </row>
    <row r="16" spans="3:10" ht="14.25" customHeight="1">
      <c r="C16" s="20">
        <v>21</v>
      </c>
      <c r="D16" s="50">
        <v>8</v>
      </c>
      <c r="E16" s="45"/>
      <c r="F16" s="4" t="str">
        <f>IF(C16=0,"",INDEX(Nimet!$A$2:$D$251,C16,4))</f>
        <v>Iida Myllärinen, Por-83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293</v>
      </c>
      <c r="K18" s="3"/>
    </row>
    <row r="19" spans="3:11" ht="14.25" customHeight="1">
      <c r="C19" s="20">
        <v>47</v>
      </c>
      <c r="D19" s="49">
        <v>9</v>
      </c>
      <c r="E19" s="44"/>
      <c r="F19" s="5" t="str">
        <f>IF(C19=0,"",INDEX(Nimet!$A$2:$D$251,C19,4))</f>
        <v>Ilari Vuoste, OPT-86</v>
      </c>
      <c r="G19" s="40">
        <v>9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>
        <v>11</v>
      </c>
      <c r="I20" s="25"/>
      <c r="J20" s="25"/>
      <c r="K20" s="3"/>
    </row>
    <row r="21" spans="3:11" ht="14.25" customHeight="1">
      <c r="C21" s="20">
        <v>106</v>
      </c>
      <c r="D21" s="49">
        <v>11</v>
      </c>
      <c r="E21" s="44"/>
      <c r="F21" s="5" t="str">
        <f>IF(C21=0,"",INDEX(Nimet!$A$2:$D$251,C21,4))</f>
        <v>Bertel Blomkvist, KoKu</v>
      </c>
      <c r="G21" s="43">
        <v>11</v>
      </c>
      <c r="H21" s="118" t="s">
        <v>276</v>
      </c>
      <c r="I21" s="25"/>
      <c r="J21" s="25"/>
      <c r="K21" s="3"/>
    </row>
    <row r="22" spans="3:11" ht="14.25" customHeight="1">
      <c r="C22" s="20">
        <v>78</v>
      </c>
      <c r="D22" s="50">
        <v>12</v>
      </c>
      <c r="E22" s="45"/>
      <c r="F22" s="4" t="str">
        <f>IF(C22=0,"",INDEX(Nimet!$A$2:$D$251,C22,4))</f>
        <v>Elias Eerola, MBF</v>
      </c>
      <c r="G22" s="37" t="s">
        <v>260</v>
      </c>
      <c r="H22" s="25"/>
      <c r="I22" s="42">
        <v>11</v>
      </c>
      <c r="J22" s="25"/>
      <c r="K22" s="3"/>
    </row>
    <row r="23" spans="3:11" ht="14.25" customHeight="1">
      <c r="C23" s="20">
        <v>72</v>
      </c>
      <c r="D23" s="49">
        <v>13</v>
      </c>
      <c r="E23" s="44"/>
      <c r="F23" s="5" t="str">
        <f>IF(C23=0,"",INDEX(Nimet!$A$2:$D$251,C23,4))</f>
        <v>Paju Eriksson, MBF</v>
      </c>
      <c r="G23" s="40">
        <v>13</v>
      </c>
      <c r="H23" s="25"/>
      <c r="I23" s="37" t="s">
        <v>277</v>
      </c>
      <c r="J23" s="25"/>
      <c r="K23" s="3"/>
    </row>
    <row r="24" spans="3:11" ht="14.25" customHeight="1">
      <c r="C24" s="20">
        <v>116</v>
      </c>
      <c r="D24" s="50">
        <v>14</v>
      </c>
      <c r="E24" s="45"/>
      <c r="F24" s="4" t="str">
        <f>IF(C24=0,"",INDEX(Nimet!$A$2:$D$251,C24,4))</f>
        <v>Jussi Hietanen, SeSi</v>
      </c>
      <c r="G24" s="117" t="s">
        <v>257</v>
      </c>
      <c r="H24" s="42">
        <v>13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7" t="s">
        <v>264</v>
      </c>
      <c r="I25" s="23"/>
      <c r="J25" s="25"/>
      <c r="K25" s="3"/>
    </row>
    <row r="26" spans="3:11" ht="14.25" customHeight="1">
      <c r="C26" s="20">
        <v>28</v>
      </c>
      <c r="D26" s="50">
        <v>16</v>
      </c>
      <c r="E26" s="45"/>
      <c r="F26" s="4" t="str">
        <f>IF(C26=0,"",INDEX(Nimet!$A$2:$D$251,C26,4))</f>
        <v>Ilkka Rissanen, Por-83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24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299</v>
      </c>
      <c r="K28" s="3"/>
    </row>
    <row r="29" spans="3:11" ht="14.25" customHeight="1">
      <c r="C29" s="20">
        <v>77</v>
      </c>
      <c r="D29" s="49">
        <v>17</v>
      </c>
      <c r="E29" s="44"/>
      <c r="F29" s="5" t="str">
        <f>IF(C29=0,"",INDEX(Nimet!$A$2:$D$251,C29,4))</f>
        <v>Anton Nurmiaho, MBF</v>
      </c>
      <c r="G29" s="40">
        <v>17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>
        <v>19</v>
      </c>
      <c r="I30" s="23"/>
      <c r="J30" s="25"/>
      <c r="K30" s="3"/>
    </row>
    <row r="31" spans="3:11" ht="14.25" customHeight="1">
      <c r="C31" s="20">
        <v>117</v>
      </c>
      <c r="D31" s="49">
        <v>19</v>
      </c>
      <c r="E31" s="44"/>
      <c r="F31" s="5" t="str">
        <f>IF(C31=0,"",INDEX(Nimet!$A$2:$D$251,C31,4))</f>
        <v>Tuomas Kallinki, SeSi</v>
      </c>
      <c r="G31" s="43">
        <v>19</v>
      </c>
      <c r="H31" s="118" t="s">
        <v>287</v>
      </c>
      <c r="I31" s="23"/>
      <c r="J31" s="25"/>
      <c r="K31" s="3"/>
    </row>
    <row r="32" spans="3:11" ht="14.25" customHeight="1">
      <c r="C32" s="20">
        <v>25</v>
      </c>
      <c r="D32" s="50">
        <v>20</v>
      </c>
      <c r="E32" s="45"/>
      <c r="F32" s="4" t="str">
        <f>IF(C32=0,"",INDEX(Nimet!$A$2:$D$251,C32,4))</f>
        <v>Peter Norrbo, Por-83</v>
      </c>
      <c r="G32" s="43" t="s">
        <v>263</v>
      </c>
      <c r="H32" s="25"/>
      <c r="I32" s="41">
        <v>24</v>
      </c>
      <c r="J32" s="25"/>
      <c r="K32" s="3"/>
    </row>
    <row r="33" spans="3:11" ht="14.25" customHeight="1">
      <c r="C33" s="20">
        <v>65</v>
      </c>
      <c r="D33" s="49">
        <v>21</v>
      </c>
      <c r="E33" s="44"/>
      <c r="F33" s="5" t="str">
        <f>IF(C33=0,"",INDEX(Nimet!$A$2:$D$251,C33,4))</f>
        <v>Viivi-Mari Vastavuo, MBF</v>
      </c>
      <c r="G33" s="40">
        <v>22</v>
      </c>
      <c r="H33" s="25"/>
      <c r="I33" s="118" t="s">
        <v>288</v>
      </c>
      <c r="J33" s="25"/>
      <c r="K33" s="3"/>
    </row>
    <row r="34" spans="3:11" ht="14.25" customHeight="1">
      <c r="C34" s="20">
        <v>81</v>
      </c>
      <c r="D34" s="50">
        <v>22</v>
      </c>
      <c r="E34" s="45"/>
      <c r="F34" s="4" t="str">
        <f>IF(C34=0,"",INDEX(Nimet!$A$2:$D$251,C34,4))</f>
        <v>Sabina Englund, ParPi</v>
      </c>
      <c r="G34" s="117" t="s">
        <v>274</v>
      </c>
      <c r="H34" s="42">
        <v>24</v>
      </c>
      <c r="I34" s="25"/>
      <c r="J34" s="25"/>
      <c r="K34" s="3"/>
    </row>
    <row r="35" spans="3:11" ht="14.25" customHeight="1">
      <c r="C35" s="20">
        <v>118</v>
      </c>
      <c r="D35" s="49">
        <v>23</v>
      </c>
      <c r="E35" s="44"/>
      <c r="F35" s="5" t="str">
        <f>IF(C35=0,"",INDEX(Nimet!$A$2:$D$251,C35,4))</f>
        <v>Alpo Ojala, SeSi</v>
      </c>
      <c r="G35" s="43">
        <v>24</v>
      </c>
      <c r="H35" s="37" t="s">
        <v>282</v>
      </c>
      <c r="I35" s="25"/>
      <c r="J35" s="25"/>
      <c r="K35" s="3"/>
    </row>
    <row r="36" spans="3:11" ht="14.25" customHeight="1">
      <c r="C36" s="20">
        <v>99</v>
      </c>
      <c r="D36" s="50">
        <v>24</v>
      </c>
      <c r="E36" s="45"/>
      <c r="F36" s="4" t="str">
        <f>IF(C36=0,"",INDEX(Nimet!$A$2:$D$251,C36,4))</f>
        <v>Heidi Maiberg, Nomme SK</v>
      </c>
      <c r="G36" s="37" t="s">
        <v>258</v>
      </c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24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294</v>
      </c>
    </row>
    <row r="39" spans="3:10" ht="14.25" customHeight="1">
      <c r="C39" s="20">
        <v>70</v>
      </c>
      <c r="D39" s="49">
        <v>25</v>
      </c>
      <c r="E39" s="44"/>
      <c r="F39" s="5" t="str">
        <f>IF(C39=0,"",INDEX(Nimet!$A$2:$D$251,C39,4))</f>
        <v>Aleksi O'Connor, MBF</v>
      </c>
      <c r="G39" s="40">
        <v>25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>
        <v>27</v>
      </c>
      <c r="I40" s="25"/>
      <c r="J40" s="26"/>
    </row>
    <row r="41" spans="3:10" ht="14.25" customHeight="1">
      <c r="C41" s="20">
        <v>102</v>
      </c>
      <c r="D41" s="49">
        <v>27</v>
      </c>
      <c r="E41" s="44"/>
      <c r="F41" s="5" t="str">
        <f>IF(C41=0,"",INDEX(Nimet!$A$2:$D$251,C41,4))</f>
        <v>Johanna Christiansson, Nomme SK</v>
      </c>
      <c r="G41" s="43">
        <v>27</v>
      </c>
      <c r="H41" s="118" t="s">
        <v>278</v>
      </c>
      <c r="I41" s="25"/>
      <c r="J41" s="26"/>
    </row>
    <row r="42" spans="3:10" ht="14.25" customHeight="1">
      <c r="C42" s="20">
        <v>30</v>
      </c>
      <c r="D42" s="50">
        <v>28</v>
      </c>
      <c r="E42" s="45"/>
      <c r="F42" s="4" t="str">
        <f>IF(C42=0,"",INDEX(Nimet!$A$2:$D$251,C42,4))</f>
        <v>Joonatan Nieminen, Por-83</v>
      </c>
      <c r="G42" s="37" t="s">
        <v>262</v>
      </c>
      <c r="H42" s="25"/>
      <c r="I42" s="42">
        <v>29</v>
      </c>
      <c r="J42" s="26"/>
    </row>
    <row r="43" spans="3:10" ht="14.25" customHeight="1">
      <c r="C43" s="20">
        <v>114</v>
      </c>
      <c r="D43" s="49">
        <v>29</v>
      </c>
      <c r="E43" s="44"/>
      <c r="F43" s="5" t="str">
        <f>IF(C43=0,"",INDEX(Nimet!$A$2:$D$251,C43,4))</f>
        <v>Topi Latukka, SeSi</v>
      </c>
      <c r="G43" s="40">
        <v>29</v>
      </c>
      <c r="H43" s="25"/>
      <c r="I43" s="33" t="s">
        <v>281</v>
      </c>
      <c r="J43" s="26"/>
    </row>
    <row r="44" spans="3:10" ht="14.25" customHeight="1">
      <c r="C44" s="20">
        <v>104</v>
      </c>
      <c r="D44" s="50">
        <v>30</v>
      </c>
      <c r="E44" s="45"/>
      <c r="F44" s="4" t="str">
        <f>IF(C44=0,"",INDEX(Nimet!$A$2:$D$251,C44,4))</f>
        <v>Andreas Lehtonen, KoKu</v>
      </c>
      <c r="G44" s="117" t="s">
        <v>261</v>
      </c>
      <c r="H44" s="42">
        <v>29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>
        <v>32</v>
      </c>
      <c r="H45" s="37" t="s">
        <v>273</v>
      </c>
      <c r="I45" s="23"/>
      <c r="J45" s="26"/>
    </row>
    <row r="46" spans="3:10" ht="14.25" customHeight="1">
      <c r="C46" s="20">
        <v>45</v>
      </c>
      <c r="D46" s="50">
        <v>32</v>
      </c>
      <c r="E46" s="45"/>
      <c r="F46" s="4" t="str">
        <f>IF(C46=0,"",INDEX(Nimet!$A$2:$D$251,C46,4))</f>
        <v>Vitali Trofimov, OPT-86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O42"/>
  <sheetViews>
    <sheetView zoomScale="75" zoomScaleNormal="75" workbookViewId="0" topLeftCell="A7">
      <selection activeCell="AJ30" sqref="AJ30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215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0" t="s">
        <v>222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10"/>
      <c r="AJ5" s="28"/>
      <c r="AK5" s="28"/>
      <c r="AL5" s="28"/>
    </row>
    <row r="6" spans="3:38" ht="15" customHeight="1">
      <c r="C6" s="10" t="s">
        <v>88</v>
      </c>
      <c r="AJ6" s="28"/>
      <c r="AK6" s="28"/>
      <c r="AL6" s="28"/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6" ht="14.25" customHeight="1">
      <c r="C9" s="12"/>
      <c r="D9" s="13"/>
      <c r="E9" s="14"/>
      <c r="F9" s="126">
        <v>1</v>
      </c>
      <c r="G9" s="129"/>
      <c r="H9" s="129"/>
      <c r="I9" s="129"/>
      <c r="J9" s="130"/>
      <c r="K9" s="126">
        <v>2</v>
      </c>
      <c r="L9" s="129"/>
      <c r="M9" s="129"/>
      <c r="N9" s="129"/>
      <c r="O9" s="130"/>
      <c r="P9" s="126">
        <v>3</v>
      </c>
      <c r="Q9" s="129"/>
      <c r="R9" s="129"/>
      <c r="S9" s="129"/>
      <c r="T9" s="130"/>
      <c r="U9" s="126">
        <v>4</v>
      </c>
      <c r="V9" s="129"/>
      <c r="W9" s="129"/>
      <c r="X9" s="129"/>
      <c r="Y9" s="130"/>
      <c r="Z9" s="126" t="s">
        <v>0</v>
      </c>
      <c r="AA9" s="129"/>
      <c r="AB9" s="129"/>
      <c r="AC9" s="129"/>
      <c r="AD9" s="130"/>
      <c r="AE9" s="126" t="s">
        <v>1</v>
      </c>
      <c r="AF9" s="129"/>
      <c r="AG9" s="129"/>
      <c r="AH9" s="129"/>
      <c r="AI9" s="130"/>
      <c r="AJ9" s="29" t="s">
        <v>2</v>
      </c>
    </row>
    <row r="10" spans="2:36" ht="14.25" customHeight="1">
      <c r="B10" s="20">
        <v>59</v>
      </c>
      <c r="C10" s="30">
        <v>1</v>
      </c>
      <c r="D10" s="36">
        <v>3</v>
      </c>
      <c r="E10" s="14" t="str">
        <f>IF(B10=0,"",INDEX(Nimet!$A$2:$D$251,B10,4))</f>
        <v>Jouko Manni, TuKa</v>
      </c>
      <c r="F10" s="131"/>
      <c r="G10" s="132"/>
      <c r="H10" s="132"/>
      <c r="I10" s="132"/>
      <c r="J10" s="133"/>
      <c r="K10" s="134" t="str">
        <f>CONCATENATE(AC22,"-",AE22)</f>
        <v>3-0</v>
      </c>
      <c r="L10" s="135"/>
      <c r="M10" s="135"/>
      <c r="N10" s="135"/>
      <c r="O10" s="136"/>
      <c r="P10" s="134" t="str">
        <f>CONCATENATE(AC16,"-",AE16)</f>
        <v>3-0</v>
      </c>
      <c r="Q10" s="135"/>
      <c r="R10" s="135"/>
      <c r="S10" s="135"/>
      <c r="T10" s="136"/>
      <c r="U10" s="134" t="str">
        <f>CONCATENATE(AC19,"-",AE19)</f>
        <v>0-0</v>
      </c>
      <c r="V10" s="135"/>
      <c r="W10" s="135"/>
      <c r="X10" s="135"/>
      <c r="Y10" s="136"/>
      <c r="Z10" s="126" t="str">
        <f>CONCATENATE(AG16+AG19+AG22,"-",AI16+AI19+AI22)</f>
        <v>2-0</v>
      </c>
      <c r="AA10" s="129"/>
      <c r="AB10" s="129"/>
      <c r="AC10" s="129"/>
      <c r="AD10" s="130"/>
      <c r="AE10" s="126" t="str">
        <f>CONCATENATE(AC16+AC19+AC22,"-",AE16+AE19+AE22)</f>
        <v>6-0</v>
      </c>
      <c r="AF10" s="129"/>
      <c r="AG10" s="129"/>
      <c r="AH10" s="129"/>
      <c r="AI10" s="130"/>
      <c r="AJ10" s="70">
        <v>1</v>
      </c>
    </row>
    <row r="11" spans="2:36" ht="14.25" customHeight="1">
      <c r="B11" s="20">
        <v>105</v>
      </c>
      <c r="C11" s="30">
        <v>2</v>
      </c>
      <c r="D11" s="36"/>
      <c r="E11" s="14" t="str">
        <f>IF(B11=0,"",INDEX(Nimet!$A$2:$D$251,B11,4))</f>
        <v>Seppo Kankaanpää, KoKu</v>
      </c>
      <c r="F11" s="134" t="str">
        <f>CONCATENATE(AE22,"-",AC22)</f>
        <v>0-3</v>
      </c>
      <c r="G11" s="135"/>
      <c r="H11" s="135"/>
      <c r="I11" s="135"/>
      <c r="J11" s="136"/>
      <c r="K11" s="131"/>
      <c r="L11" s="132"/>
      <c r="M11" s="132"/>
      <c r="N11" s="132"/>
      <c r="O11" s="133"/>
      <c r="P11" s="134" t="str">
        <f>CONCATENATE(AC20,"-",AE20)</f>
        <v>0-3</v>
      </c>
      <c r="Q11" s="135"/>
      <c r="R11" s="135"/>
      <c r="S11" s="135"/>
      <c r="T11" s="136"/>
      <c r="U11" s="134" t="str">
        <f>CONCATENATE(AC17,"-",AE17)</f>
        <v>0-0</v>
      </c>
      <c r="V11" s="135"/>
      <c r="W11" s="135"/>
      <c r="X11" s="135"/>
      <c r="Y11" s="136"/>
      <c r="Z11" s="126" t="str">
        <f>CONCATENATE(AG17+AG20+AI22,"-",AI17+AI20+AG22)</f>
        <v>0-2</v>
      </c>
      <c r="AA11" s="129"/>
      <c r="AB11" s="129"/>
      <c r="AC11" s="129"/>
      <c r="AD11" s="130"/>
      <c r="AE11" s="126" t="str">
        <f>CONCATENATE(AC17+AC20+AE22,"-",AE17+AE20+AC22)</f>
        <v>0-6</v>
      </c>
      <c r="AF11" s="129"/>
      <c r="AG11" s="129"/>
      <c r="AH11" s="129"/>
      <c r="AI11" s="130"/>
      <c r="AJ11" s="70">
        <v>3</v>
      </c>
    </row>
    <row r="12" spans="2:36" ht="14.25" customHeight="1">
      <c r="B12" s="20">
        <v>94</v>
      </c>
      <c r="C12" s="30">
        <v>3</v>
      </c>
      <c r="D12" s="36"/>
      <c r="E12" s="14" t="str">
        <f>IF(B12=0,"",INDEX(Nimet!$A$2:$D$251,B12,4))</f>
        <v>Markku Nykänen, PT-2000</v>
      </c>
      <c r="F12" s="134" t="str">
        <f>CONCATENATE(AE16,"-",AC16)</f>
        <v>0-3</v>
      </c>
      <c r="G12" s="135"/>
      <c r="H12" s="135"/>
      <c r="I12" s="135"/>
      <c r="J12" s="136"/>
      <c r="K12" s="134" t="str">
        <f>CONCATENATE(AE20,"-",AC20)</f>
        <v>3-0</v>
      </c>
      <c r="L12" s="135"/>
      <c r="M12" s="135"/>
      <c r="N12" s="135"/>
      <c r="O12" s="136"/>
      <c r="P12" s="131"/>
      <c r="Q12" s="132"/>
      <c r="R12" s="132"/>
      <c r="S12" s="132"/>
      <c r="T12" s="133"/>
      <c r="U12" s="134" t="str">
        <f>CONCATENATE(AC23,"-",AE23)</f>
        <v>0-0</v>
      </c>
      <c r="V12" s="135"/>
      <c r="W12" s="135"/>
      <c r="X12" s="135"/>
      <c r="Y12" s="136"/>
      <c r="Z12" s="126" t="str">
        <f>CONCATENATE(AI16+AI20+AG23,"-",AG16+AG20+AI23)</f>
        <v>1-1</v>
      </c>
      <c r="AA12" s="129"/>
      <c r="AB12" s="129"/>
      <c r="AC12" s="129"/>
      <c r="AD12" s="130"/>
      <c r="AE12" s="126" t="str">
        <f>CONCATENATE(AE16+AE20+AC23,"-",AC16+AC20+AE23)</f>
        <v>3-3</v>
      </c>
      <c r="AF12" s="129"/>
      <c r="AG12" s="129"/>
      <c r="AH12" s="129"/>
      <c r="AI12" s="130"/>
      <c r="AJ12" s="70">
        <v>2</v>
      </c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34" t="str">
        <f>CONCATENATE(AE19,"-",AC19)</f>
        <v>0-0</v>
      </c>
      <c r="G13" s="135"/>
      <c r="H13" s="135"/>
      <c r="I13" s="135"/>
      <c r="J13" s="136"/>
      <c r="K13" s="134" t="str">
        <f>CONCATENATE(AE17,"-",AC17)</f>
        <v>0-0</v>
      </c>
      <c r="L13" s="135"/>
      <c r="M13" s="135"/>
      <c r="N13" s="135"/>
      <c r="O13" s="136"/>
      <c r="P13" s="134" t="str">
        <f>CONCATENATE(AE23,"-",AC23)</f>
        <v>0-0</v>
      </c>
      <c r="Q13" s="135"/>
      <c r="R13" s="135"/>
      <c r="S13" s="135"/>
      <c r="T13" s="136"/>
      <c r="U13" s="131"/>
      <c r="V13" s="132"/>
      <c r="W13" s="132"/>
      <c r="X13" s="132"/>
      <c r="Y13" s="133"/>
      <c r="Z13" s="126" t="str">
        <f>CONCATENATE(AI17+AI19+AI23,"-",AG17+AG19+AG23)</f>
        <v>0-0</v>
      </c>
      <c r="AA13" s="129"/>
      <c r="AB13" s="129"/>
      <c r="AC13" s="129"/>
      <c r="AD13" s="130"/>
      <c r="AE13" s="126" t="str">
        <f>CONCATENATE(AE17+AE19+AE23,"-",AC17+AC19+AC23)</f>
        <v>0-0</v>
      </c>
      <c r="AF13" s="129"/>
      <c r="AG13" s="129"/>
      <c r="AH13" s="129"/>
      <c r="AI13" s="130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2:41" ht="14.25" customHeight="1">
      <c r="B16" s="15" t="s">
        <v>12</v>
      </c>
      <c r="C16" s="1" t="str">
        <f>CONCATENATE(E10,"  -  ",E12)</f>
        <v>Jouko Manni, TuKa  -  Markku Nykänen, PT-2000</v>
      </c>
      <c r="H16" s="65">
        <v>11</v>
      </c>
      <c r="I16" s="71" t="s">
        <v>27</v>
      </c>
      <c r="J16" s="66">
        <v>4</v>
      </c>
      <c r="K16" s="72"/>
      <c r="L16" s="65">
        <v>11</v>
      </c>
      <c r="M16" s="71" t="s">
        <v>27</v>
      </c>
      <c r="N16" s="66">
        <v>4</v>
      </c>
      <c r="O16" s="72"/>
      <c r="P16" s="65">
        <v>11</v>
      </c>
      <c r="Q16" s="71" t="s">
        <v>27</v>
      </c>
      <c r="R16" s="66">
        <v>8</v>
      </c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3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1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2:41" ht="14.25" customHeight="1">
      <c r="B17" s="15" t="s">
        <v>5</v>
      </c>
      <c r="C17" s="1" t="str">
        <f>CONCATENATE(E11,"  -  ",E13)</f>
        <v>Seppo Kankaanpää, KoKu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2:41" ht="14.25" customHeight="1">
      <c r="B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2:41" ht="14.25" customHeight="1">
      <c r="B19" s="15" t="s">
        <v>8</v>
      </c>
      <c r="C19" s="1" t="str">
        <f>CONCATENATE(E10,"  -  ",E13)</f>
        <v>Jouko Manni, TuKa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2:41" ht="14.25" customHeight="1">
      <c r="B20" s="15" t="s">
        <v>17</v>
      </c>
      <c r="C20" s="1" t="str">
        <f>CONCATENATE(E11,"  -  ",E12)</f>
        <v>Seppo Kankaanpää, KoKu  -  Markku Nykänen, PT-2000</v>
      </c>
      <c r="H20" s="65">
        <v>9</v>
      </c>
      <c r="I20" s="71" t="s">
        <v>27</v>
      </c>
      <c r="J20" s="66">
        <v>11</v>
      </c>
      <c r="K20" s="72"/>
      <c r="L20" s="65">
        <v>5</v>
      </c>
      <c r="M20" s="71" t="s">
        <v>27</v>
      </c>
      <c r="N20" s="66">
        <v>11</v>
      </c>
      <c r="O20" s="72"/>
      <c r="P20" s="65">
        <v>11</v>
      </c>
      <c r="Q20" s="71" t="s">
        <v>27</v>
      </c>
      <c r="R20" s="66">
        <v>13</v>
      </c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3</v>
      </c>
      <c r="AF20" s="77"/>
      <c r="AG20" s="78">
        <f>IF($AC20-$AE20&gt;0,1,0)</f>
        <v>0</v>
      </c>
      <c r="AH20" s="67" t="s">
        <v>27</v>
      </c>
      <c r="AI20" s="79">
        <f>IF($AC20-$AE20&lt;0,1,0)</f>
        <v>1</v>
      </c>
      <c r="AJ20" s="80"/>
      <c r="AK20" s="80"/>
      <c r="AL20" s="80"/>
      <c r="AN20" s="7"/>
      <c r="AO20" s="18"/>
    </row>
    <row r="21" spans="2:41" ht="14.25" customHeight="1">
      <c r="B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2:41" ht="14.25" customHeight="1">
      <c r="B22" s="15" t="s">
        <v>20</v>
      </c>
      <c r="C22" s="1" t="str">
        <f>CONCATENATE(E10,"  -  ",E11)</f>
        <v>Jouko Manni, TuKa  -  Seppo Kankaanpää, KoKu</v>
      </c>
      <c r="H22" s="65">
        <v>11</v>
      </c>
      <c r="I22" s="71" t="s">
        <v>27</v>
      </c>
      <c r="J22" s="66">
        <v>5</v>
      </c>
      <c r="K22" s="72"/>
      <c r="L22" s="65">
        <v>11</v>
      </c>
      <c r="M22" s="71" t="s">
        <v>27</v>
      </c>
      <c r="N22" s="66">
        <v>6</v>
      </c>
      <c r="O22" s="72"/>
      <c r="P22" s="65">
        <v>11</v>
      </c>
      <c r="Q22" s="71" t="s">
        <v>27</v>
      </c>
      <c r="R22" s="66">
        <v>7</v>
      </c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3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1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2:41" ht="14.25" customHeight="1">
      <c r="B23" s="15" t="s">
        <v>21</v>
      </c>
      <c r="C23" s="1" t="str">
        <f>CONCATENATE(E12,"  -  ",E13)</f>
        <v>Markku Nykänen, PT-2000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3:5" ht="14.25" customHeight="1">
      <c r="C25" s="95" t="s">
        <v>52</v>
      </c>
      <c r="D25" s="31"/>
      <c r="E25" s="31"/>
    </row>
    <row r="26" spans="3:36" ht="14.25" customHeight="1">
      <c r="C26" s="12"/>
      <c r="D26" s="13"/>
      <c r="E26" s="14"/>
      <c r="F26" s="126">
        <v>1</v>
      </c>
      <c r="G26" s="129"/>
      <c r="H26" s="129"/>
      <c r="I26" s="129"/>
      <c r="J26" s="130"/>
      <c r="K26" s="126">
        <v>2</v>
      </c>
      <c r="L26" s="129"/>
      <c r="M26" s="129"/>
      <c r="N26" s="129"/>
      <c r="O26" s="130"/>
      <c r="P26" s="126">
        <v>3</v>
      </c>
      <c r="Q26" s="129"/>
      <c r="R26" s="129"/>
      <c r="S26" s="129"/>
      <c r="T26" s="130"/>
      <c r="U26" s="126">
        <v>4</v>
      </c>
      <c r="V26" s="129"/>
      <c r="W26" s="129"/>
      <c r="X26" s="129"/>
      <c r="Y26" s="130"/>
      <c r="Z26" s="126" t="s">
        <v>0</v>
      </c>
      <c r="AA26" s="129"/>
      <c r="AB26" s="129"/>
      <c r="AC26" s="129"/>
      <c r="AD26" s="130"/>
      <c r="AE26" s="126" t="s">
        <v>1</v>
      </c>
      <c r="AF26" s="129"/>
      <c r="AG26" s="129"/>
      <c r="AH26" s="129"/>
      <c r="AI26" s="130"/>
      <c r="AJ26" s="29" t="s">
        <v>2</v>
      </c>
    </row>
    <row r="27" spans="2:36" ht="14.25" customHeight="1">
      <c r="B27" s="20">
        <v>85</v>
      </c>
      <c r="C27" s="30">
        <v>1</v>
      </c>
      <c r="D27" s="36">
        <v>6</v>
      </c>
      <c r="E27" s="14" t="str">
        <f>IF(B27=0,"",INDEX(Nimet!$A$2:$D$251,B27,4))</f>
        <v>Håkan Nyberg, Westika</v>
      </c>
      <c r="F27" s="131"/>
      <c r="G27" s="132"/>
      <c r="H27" s="132"/>
      <c r="I27" s="132"/>
      <c r="J27" s="133"/>
      <c r="K27" s="134" t="str">
        <f>CONCATENATE(AC39,"-",AE39)</f>
        <v>3-0</v>
      </c>
      <c r="L27" s="135"/>
      <c r="M27" s="135"/>
      <c r="N27" s="135"/>
      <c r="O27" s="136"/>
      <c r="P27" s="134" t="str">
        <f>CONCATENATE(AC33,"-",AE33)</f>
        <v>3-0</v>
      </c>
      <c r="Q27" s="135"/>
      <c r="R27" s="135"/>
      <c r="S27" s="135"/>
      <c r="T27" s="136"/>
      <c r="U27" s="134" t="str">
        <f>CONCATENATE(AC36,"-",AE36)</f>
        <v>0-0</v>
      </c>
      <c r="V27" s="135"/>
      <c r="W27" s="135"/>
      <c r="X27" s="135"/>
      <c r="Y27" s="136"/>
      <c r="Z27" s="126" t="str">
        <f>CONCATENATE(AG33+AG36+AG39,"-",AI33+AI36+AI39)</f>
        <v>2-0</v>
      </c>
      <c r="AA27" s="129"/>
      <c r="AB27" s="129"/>
      <c r="AC27" s="129"/>
      <c r="AD27" s="130"/>
      <c r="AE27" s="126" t="str">
        <f>CONCATENATE(AC33+AC36+AC39,"-",AE33+AE36+AE39)</f>
        <v>6-0</v>
      </c>
      <c r="AF27" s="129"/>
      <c r="AG27" s="129"/>
      <c r="AH27" s="129"/>
      <c r="AI27" s="130"/>
      <c r="AJ27" s="70">
        <v>1</v>
      </c>
    </row>
    <row r="28" spans="2:36" ht="14.25" customHeight="1">
      <c r="B28" s="20">
        <v>106</v>
      </c>
      <c r="C28" s="30">
        <v>2</v>
      </c>
      <c r="D28" s="36"/>
      <c r="E28" s="14" t="str">
        <f>IF(B28=0,"",INDEX(Nimet!$A$2:$D$251,B28,4))</f>
        <v>Bertel Blomkvist, KoKu</v>
      </c>
      <c r="F28" s="134" t="str">
        <f>CONCATENATE(AE39,"-",AC39)</f>
        <v>0-3</v>
      </c>
      <c r="G28" s="135"/>
      <c r="H28" s="135"/>
      <c r="I28" s="135"/>
      <c r="J28" s="136"/>
      <c r="K28" s="131"/>
      <c r="L28" s="132"/>
      <c r="M28" s="132"/>
      <c r="N28" s="132"/>
      <c r="O28" s="133"/>
      <c r="P28" s="134" t="str">
        <f>CONCATENATE(AC37,"-",AE37)</f>
        <v>0-3</v>
      </c>
      <c r="Q28" s="135"/>
      <c r="R28" s="135"/>
      <c r="S28" s="135"/>
      <c r="T28" s="136"/>
      <c r="U28" s="134" t="str">
        <f>CONCATENATE(AC34,"-",AE34)</f>
        <v>0-0</v>
      </c>
      <c r="V28" s="135"/>
      <c r="W28" s="135"/>
      <c r="X28" s="135"/>
      <c r="Y28" s="136"/>
      <c r="Z28" s="126" t="str">
        <f>CONCATENATE(AG34+AG37+AI39,"-",AI34+AI37+AG39)</f>
        <v>0-2</v>
      </c>
      <c r="AA28" s="129"/>
      <c r="AB28" s="129"/>
      <c r="AC28" s="129"/>
      <c r="AD28" s="130"/>
      <c r="AE28" s="126" t="str">
        <f>CONCATENATE(AC34+AC37+AE39,"-",AE34+AE37+AC39)</f>
        <v>0-6</v>
      </c>
      <c r="AF28" s="129"/>
      <c r="AG28" s="129"/>
      <c r="AH28" s="129"/>
      <c r="AI28" s="130"/>
      <c r="AJ28" s="70">
        <v>3</v>
      </c>
    </row>
    <row r="29" spans="2:36" ht="14.25" customHeight="1">
      <c r="B29" s="20">
        <v>95</v>
      </c>
      <c r="C29" s="30">
        <v>3</v>
      </c>
      <c r="D29" s="36"/>
      <c r="E29" s="14" t="str">
        <f>IF(B29=0,"",INDEX(Nimet!$A$2:$D$251,B29,4))</f>
        <v>Mauri Nykänen, PT-2000</v>
      </c>
      <c r="F29" s="134" t="str">
        <f>CONCATENATE(AE33,"-",AC33)</f>
        <v>0-3</v>
      </c>
      <c r="G29" s="135"/>
      <c r="H29" s="135"/>
      <c r="I29" s="135"/>
      <c r="J29" s="136"/>
      <c r="K29" s="134" t="str">
        <f>CONCATENATE(AE37,"-",AC37)</f>
        <v>3-0</v>
      </c>
      <c r="L29" s="135"/>
      <c r="M29" s="135"/>
      <c r="N29" s="135"/>
      <c r="O29" s="136"/>
      <c r="P29" s="131"/>
      <c r="Q29" s="132"/>
      <c r="R29" s="132"/>
      <c r="S29" s="132"/>
      <c r="T29" s="133"/>
      <c r="U29" s="134" t="str">
        <f>CONCATENATE(AC40,"-",AE40)</f>
        <v>0-0</v>
      </c>
      <c r="V29" s="135"/>
      <c r="W29" s="135"/>
      <c r="X29" s="135"/>
      <c r="Y29" s="136"/>
      <c r="Z29" s="126" t="str">
        <f>CONCATENATE(AI33+AI37+AG40,"-",AG33+AG37+AI40)</f>
        <v>1-1</v>
      </c>
      <c r="AA29" s="129"/>
      <c r="AB29" s="129"/>
      <c r="AC29" s="129"/>
      <c r="AD29" s="130"/>
      <c r="AE29" s="126" t="str">
        <f>CONCATENATE(AE33+AE37+AC40,"-",AC33+AC37+AE40)</f>
        <v>3-3</v>
      </c>
      <c r="AF29" s="129"/>
      <c r="AG29" s="129"/>
      <c r="AH29" s="129"/>
      <c r="AI29" s="130"/>
      <c r="AJ29" s="70">
        <v>2</v>
      </c>
    </row>
    <row r="30" spans="2:36" ht="14.25" customHeight="1">
      <c r="B30" s="20"/>
      <c r="C30" s="30">
        <v>4</v>
      </c>
      <c r="D30" s="36"/>
      <c r="E30" s="14">
        <f>IF(B30=0,"",INDEX(Nimet!$A$2:$D$251,B30,4))</f>
      </c>
      <c r="F30" s="134" t="str">
        <f>CONCATENATE(AE36,"-",AC36)</f>
        <v>0-0</v>
      </c>
      <c r="G30" s="135"/>
      <c r="H30" s="135"/>
      <c r="I30" s="135"/>
      <c r="J30" s="136"/>
      <c r="K30" s="134" t="str">
        <f>CONCATENATE(AE34,"-",AC34)</f>
        <v>0-0</v>
      </c>
      <c r="L30" s="135"/>
      <c r="M30" s="135"/>
      <c r="N30" s="135"/>
      <c r="O30" s="136"/>
      <c r="P30" s="134" t="str">
        <f>CONCATENATE(AE40,"-",AC40)</f>
        <v>0-0</v>
      </c>
      <c r="Q30" s="135"/>
      <c r="R30" s="135"/>
      <c r="S30" s="135"/>
      <c r="T30" s="136"/>
      <c r="U30" s="131"/>
      <c r="V30" s="132"/>
      <c r="W30" s="132"/>
      <c r="X30" s="132"/>
      <c r="Y30" s="133"/>
      <c r="Z30" s="126" t="str">
        <f>CONCATENATE(AI34+AI36+AI40,"-",AG34+AG36+AG40)</f>
        <v>0-0</v>
      </c>
      <c r="AA30" s="129"/>
      <c r="AB30" s="129"/>
      <c r="AC30" s="129"/>
      <c r="AD30" s="130"/>
      <c r="AE30" s="126" t="str">
        <f>CONCATENATE(AE34+AE36+AE40,"-",AC34+AC36+AC40)</f>
        <v>0-0</v>
      </c>
      <c r="AF30" s="129"/>
      <c r="AG30" s="129"/>
      <c r="AH30" s="129"/>
      <c r="AI30" s="130"/>
      <c r="AJ30" s="70"/>
    </row>
    <row r="31" spans="2:39" ht="14.25" customHeight="1">
      <c r="B31" s="16"/>
      <c r="C31" s="3"/>
      <c r="D31" s="3"/>
      <c r="E31" s="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17"/>
      <c r="AK31" s="6"/>
      <c r="AL31" s="6"/>
      <c r="AM31" s="6"/>
    </row>
    <row r="32" spans="3:38" ht="14.25" customHeight="1">
      <c r="C32" s="19" t="s">
        <v>28</v>
      </c>
      <c r="H32" s="60"/>
      <c r="I32" s="61">
        <v>1</v>
      </c>
      <c r="J32" s="62"/>
      <c r="K32" s="52"/>
      <c r="L32" s="55"/>
      <c r="M32" s="54">
        <v>2</v>
      </c>
      <c r="N32" s="56"/>
      <c r="O32" s="52"/>
      <c r="P32" s="55"/>
      <c r="Q32" s="54">
        <v>3</v>
      </c>
      <c r="R32" s="57"/>
      <c r="T32" s="58"/>
      <c r="U32" s="59">
        <v>4</v>
      </c>
      <c r="V32" s="57"/>
      <c r="X32" s="58"/>
      <c r="Y32" s="59">
        <v>5</v>
      </c>
      <c r="Z32" s="57"/>
      <c r="AA32" s="3"/>
      <c r="AB32" s="3"/>
      <c r="AC32" s="58"/>
      <c r="AD32" s="53" t="s">
        <v>34</v>
      </c>
      <c r="AE32" s="57"/>
      <c r="AF32" s="52"/>
      <c r="AG32" s="55"/>
      <c r="AH32" s="63" t="s">
        <v>35</v>
      </c>
      <c r="AI32" s="64"/>
      <c r="AL32" s="11"/>
    </row>
    <row r="33" spans="2:41" ht="14.25" customHeight="1">
      <c r="B33" s="15" t="s">
        <v>12</v>
      </c>
      <c r="C33" s="1" t="str">
        <f>CONCATENATE(E27,"  -  ",E29)</f>
        <v>Håkan Nyberg, Westika  -  Mauri Nykänen, PT-2000</v>
      </c>
      <c r="H33" s="65">
        <v>11</v>
      </c>
      <c r="I33" s="71" t="s">
        <v>27</v>
      </c>
      <c r="J33" s="66">
        <v>6</v>
      </c>
      <c r="K33" s="72"/>
      <c r="L33" s="65">
        <v>11</v>
      </c>
      <c r="M33" s="71" t="s">
        <v>27</v>
      </c>
      <c r="N33" s="66">
        <v>3</v>
      </c>
      <c r="O33" s="72"/>
      <c r="P33" s="65">
        <v>12</v>
      </c>
      <c r="Q33" s="71" t="s">
        <v>27</v>
      </c>
      <c r="R33" s="66">
        <v>10</v>
      </c>
      <c r="S33" s="73"/>
      <c r="T33" s="65"/>
      <c r="U33" s="71" t="s">
        <v>27</v>
      </c>
      <c r="V33" s="66"/>
      <c r="W33" s="73"/>
      <c r="X33" s="65"/>
      <c r="Y33" s="71" t="s">
        <v>27</v>
      </c>
      <c r="Z33" s="66"/>
      <c r="AA33" s="72"/>
      <c r="AB33" s="72"/>
      <c r="AC33" s="74">
        <f>IF($H33-$J33&gt;0,1,0)+IF($L33-$N33&gt;0,1,0)+IF($P33-$R33&gt;0,1,0)+IF($T33-$V33&gt;0,1,0)+IF($X33-$Z33&gt;0,1,0)</f>
        <v>3</v>
      </c>
      <c r="AD33" s="75" t="s">
        <v>27</v>
      </c>
      <c r="AE33" s="76">
        <f>IF($H33-$J33&lt;0,1,0)+IF($L33-$N33&lt;0,1,0)+IF($P33-$R33&lt;0,1,0)+IF($T33-$V33&lt;0,1,0)+IF($X33-$Z33&lt;0,1,0)</f>
        <v>0</v>
      </c>
      <c r="AF33" s="77"/>
      <c r="AG33" s="78">
        <f>IF($AC33-$AE33&gt;0,1,0)</f>
        <v>1</v>
      </c>
      <c r="AH33" s="67" t="s">
        <v>27</v>
      </c>
      <c r="AI33" s="79">
        <f>IF($AC33-$AE33&lt;0,1,0)</f>
        <v>0</v>
      </c>
      <c r="AJ33" s="80"/>
      <c r="AK33" s="80"/>
      <c r="AL33" s="80"/>
      <c r="AN33" s="7"/>
      <c r="AO33" s="18"/>
    </row>
    <row r="34" spans="2:41" ht="14.25" customHeight="1">
      <c r="B34" s="15" t="s">
        <v>5</v>
      </c>
      <c r="C34" s="1" t="str">
        <f>CONCATENATE(E28,"  -  ",E30)</f>
        <v>Bertel Blomkvist, KoKu  -  </v>
      </c>
      <c r="H34" s="93"/>
      <c r="I34" s="81" t="s">
        <v>27</v>
      </c>
      <c r="J34" s="94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2:41" ht="14.25" customHeight="1">
      <c r="B35" s="15"/>
      <c r="H35" s="82"/>
      <c r="I35" s="83"/>
      <c r="J35" s="84"/>
      <c r="K35" s="72"/>
      <c r="L35" s="82"/>
      <c r="M35" s="83"/>
      <c r="N35" s="84"/>
      <c r="O35" s="72"/>
      <c r="P35" s="82"/>
      <c r="Q35" s="83"/>
      <c r="R35" s="84"/>
      <c r="S35" s="73"/>
      <c r="T35" s="82"/>
      <c r="U35" s="83"/>
      <c r="V35" s="84"/>
      <c r="W35" s="73"/>
      <c r="X35" s="82"/>
      <c r="Y35" s="83"/>
      <c r="Z35" s="84"/>
      <c r="AA35" s="72"/>
      <c r="AB35" s="72"/>
      <c r="AC35" s="74"/>
      <c r="AD35" s="75"/>
      <c r="AE35" s="76"/>
      <c r="AF35" s="77"/>
      <c r="AG35" s="78"/>
      <c r="AH35" s="68"/>
      <c r="AI35" s="79"/>
      <c r="AJ35" s="80"/>
      <c r="AK35" s="80"/>
      <c r="AL35" s="80"/>
      <c r="AO35" s="18"/>
    </row>
    <row r="36" spans="2:41" ht="14.25" customHeight="1">
      <c r="B36" s="15" t="s">
        <v>8</v>
      </c>
      <c r="C36" s="1" t="str">
        <f>CONCATENATE(E27,"  -  ",E30)</f>
        <v>Håkan Nyberg, Westika  -  </v>
      </c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74">
        <f>IF($H36-$J36&gt;0,1,0)+IF($L36-$N36&gt;0,1,0)+IF($P36-$R36&gt;0,1,0)+IF($T36-$V36&gt;0,1,0)+IF($X36-$Z36&gt;0,1,0)</f>
        <v>0</v>
      </c>
      <c r="AD36" s="75" t="s">
        <v>27</v>
      </c>
      <c r="AE36" s="76">
        <f>IF($H36-$J36&lt;0,1,0)+IF($L36-$N36&lt;0,1,0)+IF($P36-$R36&lt;0,1,0)+IF($T36-$V36&lt;0,1,0)+IF($X36-$Z36&lt;0,1,0)</f>
        <v>0</v>
      </c>
      <c r="AF36" s="77"/>
      <c r="AG36" s="78">
        <f>IF($AC36-$AE36&gt;0,1,0)</f>
        <v>0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2:41" ht="14.25" customHeight="1">
      <c r="B37" s="15" t="s">
        <v>17</v>
      </c>
      <c r="C37" s="1" t="str">
        <f>CONCATENATE(E28,"  -  ",E29)</f>
        <v>Bertel Blomkvist, KoKu  -  Mauri Nykänen, PT-2000</v>
      </c>
      <c r="H37" s="65">
        <v>4</v>
      </c>
      <c r="I37" s="71" t="s">
        <v>27</v>
      </c>
      <c r="J37" s="66">
        <v>11</v>
      </c>
      <c r="K37" s="72"/>
      <c r="L37" s="65">
        <v>6</v>
      </c>
      <c r="M37" s="71" t="s">
        <v>27</v>
      </c>
      <c r="N37" s="66">
        <v>11</v>
      </c>
      <c r="O37" s="72"/>
      <c r="P37" s="65">
        <v>12</v>
      </c>
      <c r="Q37" s="71" t="s">
        <v>27</v>
      </c>
      <c r="R37" s="66">
        <v>14</v>
      </c>
      <c r="S37" s="73"/>
      <c r="T37" s="65"/>
      <c r="U37" s="71" t="s">
        <v>27</v>
      </c>
      <c r="V37" s="66"/>
      <c r="W37" s="73"/>
      <c r="X37" s="65"/>
      <c r="Y37" s="71" t="s">
        <v>27</v>
      </c>
      <c r="Z37" s="66"/>
      <c r="AA37" s="72"/>
      <c r="AB37" s="72"/>
      <c r="AC37" s="74">
        <f>IF($H37-$J37&gt;0,1,0)+IF($L37-$N37&gt;0,1,0)+IF($P37-$R37&gt;0,1,0)+IF($T37-$V37&gt;0,1,0)+IF($X37-$Z37&gt;0,1,0)</f>
        <v>0</v>
      </c>
      <c r="AD37" s="75" t="s">
        <v>27</v>
      </c>
      <c r="AE37" s="76">
        <f>IF($H37-$J37&lt;0,1,0)+IF($L37-$N37&lt;0,1,0)+IF($P37-$R37&lt;0,1,0)+IF($T37-$V37&lt;0,1,0)+IF($X37-$Z37&lt;0,1,0)</f>
        <v>3</v>
      </c>
      <c r="AF37" s="77"/>
      <c r="AG37" s="78">
        <f>IF($AC37-$AE37&gt;0,1,0)</f>
        <v>0</v>
      </c>
      <c r="AH37" s="67" t="s">
        <v>27</v>
      </c>
      <c r="AI37" s="79">
        <f>IF($AC37-$AE37&lt;0,1,0)</f>
        <v>1</v>
      </c>
      <c r="AJ37" s="80"/>
      <c r="AK37" s="80"/>
      <c r="AL37" s="80"/>
      <c r="AN37" s="7"/>
      <c r="AO37" s="18"/>
    </row>
    <row r="38" spans="2:41" ht="14.25" customHeight="1">
      <c r="B38" s="15"/>
      <c r="H38" s="82"/>
      <c r="I38" s="83"/>
      <c r="J38" s="84"/>
      <c r="K38" s="72"/>
      <c r="L38" s="82"/>
      <c r="M38" s="83"/>
      <c r="N38" s="84"/>
      <c r="O38" s="72"/>
      <c r="P38" s="82"/>
      <c r="Q38" s="83"/>
      <c r="R38" s="84"/>
      <c r="S38" s="73"/>
      <c r="T38" s="82"/>
      <c r="U38" s="83"/>
      <c r="V38" s="84"/>
      <c r="W38" s="73"/>
      <c r="X38" s="82"/>
      <c r="Y38" s="83"/>
      <c r="Z38" s="84"/>
      <c r="AA38" s="72"/>
      <c r="AB38" s="72"/>
      <c r="AC38" s="74"/>
      <c r="AD38" s="75"/>
      <c r="AE38" s="76"/>
      <c r="AF38" s="77"/>
      <c r="AG38" s="78"/>
      <c r="AH38" s="68"/>
      <c r="AI38" s="79"/>
      <c r="AJ38" s="80"/>
      <c r="AK38" s="80"/>
      <c r="AL38" s="80"/>
      <c r="AO38" s="18"/>
    </row>
    <row r="39" spans="2:41" ht="14.25" customHeight="1">
      <c r="B39" s="15" t="s">
        <v>20</v>
      </c>
      <c r="C39" s="1" t="str">
        <f>CONCATENATE(E27,"  -  ",E28)</f>
        <v>Håkan Nyberg, Westika  -  Bertel Blomkvist, KoKu</v>
      </c>
      <c r="H39" s="65">
        <v>11</v>
      </c>
      <c r="I39" s="71" t="s">
        <v>27</v>
      </c>
      <c r="J39" s="66">
        <v>3</v>
      </c>
      <c r="K39" s="72"/>
      <c r="L39" s="65">
        <v>11</v>
      </c>
      <c r="M39" s="71" t="s">
        <v>27</v>
      </c>
      <c r="N39" s="66">
        <v>8</v>
      </c>
      <c r="O39" s="72"/>
      <c r="P39" s="65">
        <v>11</v>
      </c>
      <c r="Q39" s="71" t="s">
        <v>27</v>
      </c>
      <c r="R39" s="66">
        <v>5</v>
      </c>
      <c r="S39" s="73"/>
      <c r="T39" s="65"/>
      <c r="U39" s="71" t="s">
        <v>27</v>
      </c>
      <c r="V39" s="66"/>
      <c r="W39" s="73"/>
      <c r="X39" s="65"/>
      <c r="Y39" s="71" t="s">
        <v>27</v>
      </c>
      <c r="Z39" s="66"/>
      <c r="AA39" s="72"/>
      <c r="AB39" s="72"/>
      <c r="AC39" s="74">
        <f>IF($H39-$J39&gt;0,1,0)+IF($L39-$N39&gt;0,1,0)+IF($P39-$R39&gt;0,1,0)+IF($T39-$V39&gt;0,1,0)+IF($X39-$Z39&gt;0,1,0)</f>
        <v>3</v>
      </c>
      <c r="AD39" s="75" t="s">
        <v>27</v>
      </c>
      <c r="AE39" s="76">
        <f>IF($H39-$J39&lt;0,1,0)+IF($L39-$N39&lt;0,1,0)+IF($P39-$R39&lt;0,1,0)+IF($T39-$V39&lt;0,1,0)+IF($X39-$Z39&lt;0,1,0)</f>
        <v>0</v>
      </c>
      <c r="AF39" s="77"/>
      <c r="AG39" s="78">
        <f>IF($AC39-$AE39&gt;0,1,0)</f>
        <v>1</v>
      </c>
      <c r="AH39" s="67" t="s">
        <v>27</v>
      </c>
      <c r="AI39" s="79">
        <f>IF($AC39-$AE39&lt;0,1,0)</f>
        <v>0</v>
      </c>
      <c r="AJ39" s="80"/>
      <c r="AK39" s="80"/>
      <c r="AL39" s="80"/>
      <c r="AN39" s="7"/>
      <c r="AO39" s="18"/>
    </row>
    <row r="40" spans="2:41" ht="14.25" customHeight="1">
      <c r="B40" s="15" t="s">
        <v>21</v>
      </c>
      <c r="C40" s="1" t="str">
        <f>CONCATENATE(E29,"  -  ",E30)</f>
        <v>Mauri Nykänen, PT-2000  -  </v>
      </c>
      <c r="H40" s="65"/>
      <c r="I40" s="71" t="s">
        <v>27</v>
      </c>
      <c r="J40" s="66"/>
      <c r="K40" s="72"/>
      <c r="L40" s="65"/>
      <c r="M40" s="71" t="s">
        <v>27</v>
      </c>
      <c r="N40" s="66"/>
      <c r="O40" s="72"/>
      <c r="P40" s="65"/>
      <c r="Q40" s="71" t="s">
        <v>27</v>
      </c>
      <c r="R40" s="66"/>
      <c r="S40" s="73"/>
      <c r="T40" s="65"/>
      <c r="U40" s="71" t="s">
        <v>27</v>
      </c>
      <c r="V40" s="66"/>
      <c r="W40" s="73"/>
      <c r="X40" s="65"/>
      <c r="Y40" s="71" t="s">
        <v>27</v>
      </c>
      <c r="Z40" s="66"/>
      <c r="AA40" s="72"/>
      <c r="AB40" s="72"/>
      <c r="AC40" s="85">
        <f>IF($H40-$J40&gt;0,1,0)+IF($L40-$N40&gt;0,1,0)+IF($P40-$R40&gt;0,1,0)+IF($T40-$V40&gt;0,1,0)+IF($X40-$Z40&gt;0,1,0)</f>
        <v>0</v>
      </c>
      <c r="AD40" s="86" t="s">
        <v>27</v>
      </c>
      <c r="AE40" s="87">
        <f>IF($H40-$J40&lt;0,1,0)+IF($L40-$N40&lt;0,1,0)+IF($P40-$R40&lt;0,1,0)+IF($T40-$V40&lt;0,1,0)+IF($X40-$Z40&lt;0,1,0)</f>
        <v>0</v>
      </c>
      <c r="AF40" s="77"/>
      <c r="AG40" s="88">
        <f>IF($AC40-$AE40&gt;0,1,0)</f>
        <v>0</v>
      </c>
      <c r="AH40" s="69" t="s">
        <v>27</v>
      </c>
      <c r="AI40" s="89">
        <f>IF($AC40-$AE40&lt;0,1,0)</f>
        <v>0</v>
      </c>
      <c r="AJ40" s="80"/>
      <c r="AK40" s="80"/>
      <c r="AL40" s="80"/>
      <c r="AN40" s="7"/>
      <c r="AO40" s="18"/>
    </row>
    <row r="41" spans="1:38" ht="14.25" customHeight="1">
      <c r="A41" s="15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92"/>
      <c r="S41" s="92"/>
      <c r="T41" s="92"/>
      <c r="U41" s="92"/>
      <c r="V41" s="80"/>
      <c r="W41" s="80"/>
      <c r="X41" s="80"/>
      <c r="Y41" s="80"/>
      <c r="Z41" s="80"/>
      <c r="AA41" s="80"/>
      <c r="AB41" s="80"/>
      <c r="AC41" s="80"/>
      <c r="AD41" s="90"/>
      <c r="AE41" s="90"/>
      <c r="AF41" s="90"/>
      <c r="AG41" s="9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</sheetData>
  <mergeCells count="60"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  <mergeCell ref="P9:T9"/>
    <mergeCell ref="U9:Y9"/>
    <mergeCell ref="F11:J11"/>
    <mergeCell ref="K11:O11"/>
    <mergeCell ref="P11:T11"/>
    <mergeCell ref="U11:Y11"/>
    <mergeCell ref="Z13:AD13"/>
    <mergeCell ref="AE13:AI13"/>
    <mergeCell ref="F12:J12"/>
    <mergeCell ref="K12:O12"/>
    <mergeCell ref="P12:T12"/>
    <mergeCell ref="U12:Y12"/>
    <mergeCell ref="Z11:AD11"/>
    <mergeCell ref="AE11:AI11"/>
    <mergeCell ref="Z12:AD12"/>
    <mergeCell ref="AE12:AI12"/>
    <mergeCell ref="Z26:AD26"/>
    <mergeCell ref="AE26:AI26"/>
    <mergeCell ref="F13:J13"/>
    <mergeCell ref="K13:O13"/>
    <mergeCell ref="F26:J26"/>
    <mergeCell ref="K26:O26"/>
    <mergeCell ref="P26:T26"/>
    <mergeCell ref="U26:Y26"/>
    <mergeCell ref="P13:T13"/>
    <mergeCell ref="U13:Y13"/>
    <mergeCell ref="F27:J27"/>
    <mergeCell ref="K27:O27"/>
    <mergeCell ref="P27:T27"/>
    <mergeCell ref="U27:Y27"/>
    <mergeCell ref="Z29:AD29"/>
    <mergeCell ref="AE29:AI29"/>
    <mergeCell ref="F28:J28"/>
    <mergeCell ref="K28:O28"/>
    <mergeCell ref="P28:T28"/>
    <mergeCell ref="U28:Y28"/>
    <mergeCell ref="Z27:AD27"/>
    <mergeCell ref="AE27:AI27"/>
    <mergeCell ref="Z28:AD28"/>
    <mergeCell ref="AE28:AI28"/>
    <mergeCell ref="Z30:AD30"/>
    <mergeCell ref="AE30:AI30"/>
    <mergeCell ref="F29:J29"/>
    <mergeCell ref="K29:O29"/>
    <mergeCell ref="F30:J30"/>
    <mergeCell ref="K30:O30"/>
    <mergeCell ref="P30:T30"/>
    <mergeCell ref="U30:Y30"/>
    <mergeCell ref="P29:T29"/>
    <mergeCell ref="U29:Y2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O44"/>
  <sheetViews>
    <sheetView zoomScale="75" zoomScaleNormal="75" workbookViewId="0" topLeftCell="A1">
      <selection activeCell="AJ13" sqref="AJ1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215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0" t="s">
        <v>222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10"/>
      <c r="AJ5" s="28"/>
      <c r="AK5" s="28"/>
      <c r="AL5" s="28"/>
    </row>
    <row r="6" spans="3:38" ht="15" customHeight="1">
      <c r="C6" s="10" t="s">
        <v>88</v>
      </c>
      <c r="AJ6" s="28"/>
      <c r="AK6" s="28"/>
      <c r="AL6" s="28"/>
    </row>
    <row r="7" ht="15" customHeight="1">
      <c r="C7" s="9"/>
    </row>
    <row r="8" spans="3:5" ht="14.25" customHeight="1">
      <c r="C8" s="95" t="s">
        <v>53</v>
      </c>
      <c r="D8" s="31"/>
      <c r="E8" s="31"/>
    </row>
    <row r="9" spans="3:36" ht="14.25" customHeight="1">
      <c r="C9" s="12"/>
      <c r="D9" s="13"/>
      <c r="E9" s="14"/>
      <c r="F9" s="126">
        <v>1</v>
      </c>
      <c r="G9" s="129"/>
      <c r="H9" s="129"/>
      <c r="I9" s="129"/>
      <c r="J9" s="130"/>
      <c r="K9" s="126">
        <v>2</v>
      </c>
      <c r="L9" s="129"/>
      <c r="M9" s="129"/>
      <c r="N9" s="129"/>
      <c r="O9" s="130"/>
      <c r="P9" s="126">
        <v>3</v>
      </c>
      <c r="Q9" s="129"/>
      <c r="R9" s="129"/>
      <c r="S9" s="129"/>
      <c r="T9" s="130"/>
      <c r="U9" s="126">
        <v>4</v>
      </c>
      <c r="V9" s="129"/>
      <c r="W9" s="129"/>
      <c r="X9" s="129"/>
      <c r="Y9" s="130"/>
      <c r="Z9" s="126" t="s">
        <v>0</v>
      </c>
      <c r="AA9" s="129"/>
      <c r="AB9" s="129"/>
      <c r="AC9" s="129"/>
      <c r="AD9" s="130"/>
      <c r="AE9" s="126" t="s">
        <v>1</v>
      </c>
      <c r="AF9" s="129"/>
      <c r="AG9" s="129"/>
      <c r="AH9" s="129"/>
      <c r="AI9" s="130"/>
      <c r="AJ9" s="29" t="s">
        <v>2</v>
      </c>
    </row>
    <row r="10" spans="2:36" ht="14.25" customHeight="1">
      <c r="B10" s="20">
        <v>43</v>
      </c>
      <c r="C10" s="30">
        <v>1</v>
      </c>
      <c r="D10" s="36">
        <v>17</v>
      </c>
      <c r="E10" s="14" t="str">
        <f>IF(B10=0,"",INDEX(Nimet!$A$2:$D$251,B10,4))</f>
        <v>Eino Määttä, OPT-86</v>
      </c>
      <c r="F10" s="131"/>
      <c r="G10" s="132"/>
      <c r="H10" s="132"/>
      <c r="I10" s="132"/>
      <c r="J10" s="133"/>
      <c r="K10" s="134" t="str">
        <f>CONCATENATE(AC22,"-",AE22)</f>
        <v>3-0</v>
      </c>
      <c r="L10" s="135"/>
      <c r="M10" s="135"/>
      <c r="N10" s="135"/>
      <c r="O10" s="136"/>
      <c r="P10" s="134" t="str">
        <f>CONCATENATE(AC16,"-",AE16)</f>
        <v>3-1</v>
      </c>
      <c r="Q10" s="135"/>
      <c r="R10" s="135"/>
      <c r="S10" s="135"/>
      <c r="T10" s="136"/>
      <c r="U10" s="134" t="str">
        <f>CONCATENATE(AC19,"-",AE19)</f>
        <v>0-0</v>
      </c>
      <c r="V10" s="135"/>
      <c r="W10" s="135"/>
      <c r="X10" s="135"/>
      <c r="Y10" s="136"/>
      <c r="Z10" s="126" t="str">
        <f>CONCATENATE(AG16+AG19+AG22,"-",AI16+AI19+AI22)</f>
        <v>2-0</v>
      </c>
      <c r="AA10" s="129"/>
      <c r="AB10" s="129"/>
      <c r="AC10" s="129"/>
      <c r="AD10" s="130"/>
      <c r="AE10" s="126" t="str">
        <f>CONCATENATE(AC16+AC19+AC22,"-",AE16+AE19+AE22)</f>
        <v>6-1</v>
      </c>
      <c r="AF10" s="129"/>
      <c r="AG10" s="129"/>
      <c r="AH10" s="129"/>
      <c r="AI10" s="130"/>
      <c r="AJ10" s="70">
        <v>1</v>
      </c>
    </row>
    <row r="11" spans="2:36" ht="14.25" customHeight="1">
      <c r="B11" s="20">
        <v>107</v>
      </c>
      <c r="C11" s="30">
        <v>2</v>
      </c>
      <c r="D11" s="36"/>
      <c r="E11" s="14" t="str">
        <f>IF(B11=0,"",INDEX(Nimet!$A$2:$D$251,B11,4))</f>
        <v>Pekka Övermark, KoKu</v>
      </c>
      <c r="F11" s="134" t="str">
        <f>CONCATENATE(AE22,"-",AC22)</f>
        <v>0-3</v>
      </c>
      <c r="G11" s="135"/>
      <c r="H11" s="135"/>
      <c r="I11" s="135"/>
      <c r="J11" s="136"/>
      <c r="K11" s="131"/>
      <c r="L11" s="132"/>
      <c r="M11" s="132"/>
      <c r="N11" s="132"/>
      <c r="O11" s="133"/>
      <c r="P11" s="134" t="str">
        <f>CONCATENATE(AC20,"-",AE20)</f>
        <v>3-0</v>
      </c>
      <c r="Q11" s="135"/>
      <c r="R11" s="135"/>
      <c r="S11" s="135"/>
      <c r="T11" s="136"/>
      <c r="U11" s="134" t="str">
        <f>CONCATENATE(AC17,"-",AE17)</f>
        <v>0-0</v>
      </c>
      <c r="V11" s="135"/>
      <c r="W11" s="135"/>
      <c r="X11" s="135"/>
      <c r="Y11" s="136"/>
      <c r="Z11" s="126" t="str">
        <f>CONCATENATE(AG17+AG20+AI22,"-",AI17+AI20+AG22)</f>
        <v>1-1</v>
      </c>
      <c r="AA11" s="129"/>
      <c r="AB11" s="129"/>
      <c r="AC11" s="129"/>
      <c r="AD11" s="130"/>
      <c r="AE11" s="126" t="str">
        <f>CONCATENATE(AC17+AC20+AE22,"-",AE17+AE20+AC22)</f>
        <v>3-3</v>
      </c>
      <c r="AF11" s="129"/>
      <c r="AG11" s="129"/>
      <c r="AH11" s="129"/>
      <c r="AI11" s="130"/>
      <c r="AJ11" s="70">
        <v>2</v>
      </c>
    </row>
    <row r="12" spans="2:36" ht="14.25" customHeight="1">
      <c r="B12" s="20">
        <v>112</v>
      </c>
      <c r="C12" s="30">
        <v>3</v>
      </c>
      <c r="D12" s="36"/>
      <c r="E12" s="14" t="str">
        <f>IF(B12=0,"",INDEX(Nimet!$A$2:$D$251,B12,4))</f>
        <v>Martti Kangas, SeSi</v>
      </c>
      <c r="F12" s="134" t="str">
        <f>CONCATENATE(AE16,"-",AC16)</f>
        <v>1-3</v>
      </c>
      <c r="G12" s="135"/>
      <c r="H12" s="135"/>
      <c r="I12" s="135"/>
      <c r="J12" s="136"/>
      <c r="K12" s="134" t="str">
        <f>CONCATENATE(AE20,"-",AC20)</f>
        <v>0-3</v>
      </c>
      <c r="L12" s="135"/>
      <c r="M12" s="135"/>
      <c r="N12" s="135"/>
      <c r="O12" s="136"/>
      <c r="P12" s="131"/>
      <c r="Q12" s="132"/>
      <c r="R12" s="132"/>
      <c r="S12" s="132"/>
      <c r="T12" s="133"/>
      <c r="U12" s="134" t="str">
        <f>CONCATENATE(AC23,"-",AE23)</f>
        <v>0-0</v>
      </c>
      <c r="V12" s="135"/>
      <c r="W12" s="135"/>
      <c r="X12" s="135"/>
      <c r="Y12" s="136"/>
      <c r="Z12" s="126" t="str">
        <f>CONCATENATE(AI16+AI20+AG23,"-",AG16+AG20+AI23)</f>
        <v>0-2</v>
      </c>
      <c r="AA12" s="129"/>
      <c r="AB12" s="129"/>
      <c r="AC12" s="129"/>
      <c r="AD12" s="130"/>
      <c r="AE12" s="126" t="str">
        <f>CONCATENATE(AE16+AE20+AC23,"-",AC16+AC20+AE23)</f>
        <v>1-6</v>
      </c>
      <c r="AF12" s="129"/>
      <c r="AG12" s="129"/>
      <c r="AH12" s="129"/>
      <c r="AI12" s="130"/>
      <c r="AJ12" s="70">
        <v>3</v>
      </c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34" t="str">
        <f>CONCATENATE(AE19,"-",AC19)</f>
        <v>0-0</v>
      </c>
      <c r="G13" s="135"/>
      <c r="H13" s="135"/>
      <c r="I13" s="135"/>
      <c r="J13" s="136"/>
      <c r="K13" s="134" t="str">
        <f>CONCATENATE(AE17,"-",AC17)</f>
        <v>0-0</v>
      </c>
      <c r="L13" s="135"/>
      <c r="M13" s="135"/>
      <c r="N13" s="135"/>
      <c r="O13" s="136"/>
      <c r="P13" s="134" t="str">
        <f>CONCATENATE(AE23,"-",AC23)</f>
        <v>0-0</v>
      </c>
      <c r="Q13" s="135"/>
      <c r="R13" s="135"/>
      <c r="S13" s="135"/>
      <c r="T13" s="136"/>
      <c r="U13" s="131"/>
      <c r="V13" s="132"/>
      <c r="W13" s="132"/>
      <c r="X13" s="132"/>
      <c r="Y13" s="133"/>
      <c r="Z13" s="126" t="str">
        <f>CONCATENATE(AI17+AI19+AI23,"-",AG17+AG19+AG23)</f>
        <v>0-0</v>
      </c>
      <c r="AA13" s="129"/>
      <c r="AB13" s="129"/>
      <c r="AC13" s="129"/>
      <c r="AD13" s="130"/>
      <c r="AE13" s="126" t="str">
        <f>CONCATENATE(AE17+AE19+AE23,"-",AC17+AC19+AC23)</f>
        <v>0-0</v>
      </c>
      <c r="AF13" s="129"/>
      <c r="AG13" s="129"/>
      <c r="AH13" s="129"/>
      <c r="AI13" s="130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2:41" ht="14.25" customHeight="1">
      <c r="B16" s="15" t="s">
        <v>12</v>
      </c>
      <c r="C16" s="1" t="str">
        <f>CONCATENATE(E10,"  -  ",E12)</f>
        <v>Eino Määttä, OPT-86  -  Martti Kangas, SeSi</v>
      </c>
      <c r="H16" s="65">
        <v>9</v>
      </c>
      <c r="I16" s="71" t="s">
        <v>27</v>
      </c>
      <c r="J16" s="66">
        <v>11</v>
      </c>
      <c r="K16" s="72"/>
      <c r="L16" s="65">
        <v>11</v>
      </c>
      <c r="M16" s="71" t="s">
        <v>27</v>
      </c>
      <c r="N16" s="66">
        <v>9</v>
      </c>
      <c r="O16" s="72"/>
      <c r="P16" s="65">
        <v>11</v>
      </c>
      <c r="Q16" s="71" t="s">
        <v>27</v>
      </c>
      <c r="R16" s="66">
        <v>6</v>
      </c>
      <c r="S16" s="73"/>
      <c r="T16" s="65">
        <v>13</v>
      </c>
      <c r="U16" s="71" t="s">
        <v>27</v>
      </c>
      <c r="V16" s="66">
        <v>11</v>
      </c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3</v>
      </c>
      <c r="AD16" s="75" t="s">
        <v>27</v>
      </c>
      <c r="AE16" s="76">
        <f>IF($H16-$J16&lt;0,1,0)+IF($L16-$N16&lt;0,1,0)+IF($P16-$R16&lt;0,1,0)+IF($T16-$V16&lt;0,1,0)+IF($X16-$Z16&lt;0,1,0)</f>
        <v>1</v>
      </c>
      <c r="AF16" s="77"/>
      <c r="AG16" s="78">
        <f>IF($AC16-$AE16&gt;0,1,0)</f>
        <v>1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2:41" ht="14.25" customHeight="1">
      <c r="B17" s="15" t="s">
        <v>5</v>
      </c>
      <c r="C17" s="1" t="str">
        <f>CONCATENATE(E11,"  -  ",E13)</f>
        <v>Pekka Övermark, KoKu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2:41" ht="14.25" customHeight="1">
      <c r="B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2:41" ht="14.25" customHeight="1">
      <c r="B19" s="15" t="s">
        <v>8</v>
      </c>
      <c r="C19" s="1" t="str">
        <f>CONCATENATE(E10,"  -  ",E13)</f>
        <v>Eino Määttä, OPT-86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2:41" ht="14.25" customHeight="1">
      <c r="B20" s="15" t="s">
        <v>17</v>
      </c>
      <c r="C20" s="1" t="str">
        <f>CONCATENATE(E11,"  -  ",E12)</f>
        <v>Pekka Övermark, KoKu  -  Martti Kangas, SeSi</v>
      </c>
      <c r="H20" s="65">
        <v>11</v>
      </c>
      <c r="I20" s="71" t="s">
        <v>27</v>
      </c>
      <c r="J20" s="66">
        <v>3</v>
      </c>
      <c r="K20" s="72"/>
      <c r="L20" s="65">
        <v>11</v>
      </c>
      <c r="M20" s="71" t="s">
        <v>27</v>
      </c>
      <c r="N20" s="66">
        <v>5</v>
      </c>
      <c r="O20" s="72"/>
      <c r="P20" s="65">
        <v>11</v>
      </c>
      <c r="Q20" s="71" t="s">
        <v>27</v>
      </c>
      <c r="R20" s="66">
        <v>8</v>
      </c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3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1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2:41" ht="14.25" customHeight="1">
      <c r="B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2:41" ht="14.25" customHeight="1">
      <c r="B22" s="15" t="s">
        <v>20</v>
      </c>
      <c r="C22" s="1" t="str">
        <f>CONCATENATE(E10,"  -  ",E11)</f>
        <v>Eino Määttä, OPT-86  -  Pekka Övermark, KoKu</v>
      </c>
      <c r="H22" s="65">
        <v>12</v>
      </c>
      <c r="I22" s="71" t="s">
        <v>27</v>
      </c>
      <c r="J22" s="66">
        <v>10</v>
      </c>
      <c r="K22" s="72"/>
      <c r="L22" s="65">
        <v>11</v>
      </c>
      <c r="M22" s="71" t="s">
        <v>27</v>
      </c>
      <c r="N22" s="66">
        <v>4</v>
      </c>
      <c r="O22" s="72"/>
      <c r="P22" s="65">
        <v>11</v>
      </c>
      <c r="Q22" s="71" t="s">
        <v>27</v>
      </c>
      <c r="R22" s="66">
        <v>3</v>
      </c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3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1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2:41" ht="14.25" customHeight="1">
      <c r="B23" s="15" t="s">
        <v>21</v>
      </c>
      <c r="C23" s="1" t="str">
        <f>CONCATENATE(E12,"  -  ",E13)</f>
        <v>Martti Kangas, SeSi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ht="15" customHeight="1">
      <c r="C26" s="9"/>
    </row>
    <row r="27" spans="3:5" ht="14.25" customHeight="1">
      <c r="C27" s="95" t="s">
        <v>54</v>
      </c>
      <c r="D27" s="31"/>
      <c r="E27" s="31"/>
    </row>
    <row r="28" spans="3:36" ht="14.25" customHeight="1">
      <c r="C28" s="12"/>
      <c r="D28" s="13"/>
      <c r="E28" s="14"/>
      <c r="F28" s="126">
        <v>1</v>
      </c>
      <c r="G28" s="129"/>
      <c r="H28" s="129"/>
      <c r="I28" s="129"/>
      <c r="J28" s="130"/>
      <c r="K28" s="126">
        <v>2</v>
      </c>
      <c r="L28" s="129"/>
      <c r="M28" s="129"/>
      <c r="N28" s="129"/>
      <c r="O28" s="130"/>
      <c r="P28" s="126">
        <v>3</v>
      </c>
      <c r="Q28" s="129"/>
      <c r="R28" s="129"/>
      <c r="S28" s="129"/>
      <c r="T28" s="130"/>
      <c r="U28" s="126">
        <v>4</v>
      </c>
      <c r="V28" s="129"/>
      <c r="W28" s="129"/>
      <c r="X28" s="129"/>
      <c r="Y28" s="130"/>
      <c r="Z28" s="126" t="s">
        <v>0</v>
      </c>
      <c r="AA28" s="129"/>
      <c r="AB28" s="129"/>
      <c r="AC28" s="129"/>
      <c r="AD28" s="130"/>
      <c r="AE28" s="126" t="s">
        <v>1</v>
      </c>
      <c r="AF28" s="129"/>
      <c r="AG28" s="129"/>
      <c r="AH28" s="129"/>
      <c r="AI28" s="130"/>
      <c r="AJ28" s="29" t="s">
        <v>2</v>
      </c>
    </row>
    <row r="29" spans="2:36" ht="14.25" customHeight="1">
      <c r="B29" s="20">
        <v>41</v>
      </c>
      <c r="C29" s="30">
        <v>1</v>
      </c>
      <c r="D29" s="36"/>
      <c r="E29" s="14" t="str">
        <f>IF(B29=0,"",INDEX(Nimet!$A$2:$D$251,B29,4))</f>
        <v>Kullervo Haapalainen, OPT-86</v>
      </c>
      <c r="F29" s="131"/>
      <c r="G29" s="132"/>
      <c r="H29" s="132"/>
      <c r="I29" s="132"/>
      <c r="J29" s="133"/>
      <c r="K29" s="134" t="str">
        <f>CONCATENATE(AC41,"-",AE41)</f>
        <v>1-3</v>
      </c>
      <c r="L29" s="135"/>
      <c r="M29" s="135"/>
      <c r="N29" s="135"/>
      <c r="O29" s="136"/>
      <c r="P29" s="134" t="str">
        <f>CONCATENATE(AC35,"-",AE35)</f>
        <v>3-0</v>
      </c>
      <c r="Q29" s="135"/>
      <c r="R29" s="135"/>
      <c r="S29" s="135"/>
      <c r="T29" s="136"/>
      <c r="U29" s="134" t="str">
        <f>CONCATENATE(AC38,"-",AE38)</f>
        <v>0-0</v>
      </c>
      <c r="V29" s="135"/>
      <c r="W29" s="135"/>
      <c r="X29" s="135"/>
      <c r="Y29" s="136"/>
      <c r="Z29" s="126" t="str">
        <f>CONCATENATE(AG35+AG38+AG41,"-",AI35+AI38+AI41)</f>
        <v>1-1</v>
      </c>
      <c r="AA29" s="129"/>
      <c r="AB29" s="129"/>
      <c r="AC29" s="129"/>
      <c r="AD29" s="130"/>
      <c r="AE29" s="126" t="str">
        <f>CONCATENATE(AC35+AC38+AC41,"-",AE35+AE38+AE41)</f>
        <v>4-3</v>
      </c>
      <c r="AF29" s="129"/>
      <c r="AG29" s="129"/>
      <c r="AH29" s="129"/>
      <c r="AI29" s="130"/>
      <c r="AJ29" s="70">
        <v>2</v>
      </c>
    </row>
    <row r="30" spans="2:36" ht="14.25" customHeight="1">
      <c r="B30" s="20">
        <v>88</v>
      </c>
      <c r="C30" s="30">
        <v>2</v>
      </c>
      <c r="D30" s="36"/>
      <c r="E30" s="14" t="str">
        <f>IF(B30=0,"",INDEX(Nimet!$A$2:$D$251,B30,4))</f>
        <v>Veikko Koskinen, HaTe</v>
      </c>
      <c r="F30" s="134" t="str">
        <f>CONCATENATE(AE41,"-",AC41)</f>
        <v>3-1</v>
      </c>
      <c r="G30" s="135"/>
      <c r="H30" s="135"/>
      <c r="I30" s="135"/>
      <c r="J30" s="136"/>
      <c r="K30" s="131"/>
      <c r="L30" s="132"/>
      <c r="M30" s="132"/>
      <c r="N30" s="132"/>
      <c r="O30" s="133"/>
      <c r="P30" s="134" t="str">
        <f>CONCATENATE(AC39,"-",AE39)</f>
        <v>3-0</v>
      </c>
      <c r="Q30" s="135"/>
      <c r="R30" s="135"/>
      <c r="S30" s="135"/>
      <c r="T30" s="136"/>
      <c r="U30" s="134" t="str">
        <f>CONCATENATE(AC36,"-",AE36)</f>
        <v>0-0</v>
      </c>
      <c r="V30" s="135"/>
      <c r="W30" s="135"/>
      <c r="X30" s="135"/>
      <c r="Y30" s="136"/>
      <c r="Z30" s="126" t="str">
        <f>CONCATENATE(AG36+AG39+AI41,"-",AI36+AI39+AG41)</f>
        <v>2-0</v>
      </c>
      <c r="AA30" s="129"/>
      <c r="AB30" s="129"/>
      <c r="AC30" s="129"/>
      <c r="AD30" s="130"/>
      <c r="AE30" s="126" t="str">
        <f>CONCATENATE(AC36+AC39+AE41,"-",AE36+AE39+AC41)</f>
        <v>6-1</v>
      </c>
      <c r="AF30" s="129"/>
      <c r="AG30" s="129"/>
      <c r="AH30" s="129"/>
      <c r="AI30" s="130"/>
      <c r="AJ30" s="70">
        <v>1</v>
      </c>
    </row>
    <row r="31" spans="2:36" ht="14.25" customHeight="1">
      <c r="B31" s="20">
        <v>118</v>
      </c>
      <c r="C31" s="30">
        <v>3</v>
      </c>
      <c r="D31" s="36"/>
      <c r="E31" s="14" t="str">
        <f>IF(B31=0,"",INDEX(Nimet!$A$2:$D$251,B31,4))</f>
        <v>Alpo Ojala, SeSi</v>
      </c>
      <c r="F31" s="134" t="str">
        <f>CONCATENATE(AE35,"-",AC35)</f>
        <v>0-3</v>
      </c>
      <c r="G31" s="135"/>
      <c r="H31" s="135"/>
      <c r="I31" s="135"/>
      <c r="J31" s="136"/>
      <c r="K31" s="134" t="str">
        <f>CONCATENATE(AE39,"-",AC39)</f>
        <v>0-3</v>
      </c>
      <c r="L31" s="135"/>
      <c r="M31" s="135"/>
      <c r="N31" s="135"/>
      <c r="O31" s="136"/>
      <c r="P31" s="131"/>
      <c r="Q31" s="132"/>
      <c r="R31" s="132"/>
      <c r="S31" s="132"/>
      <c r="T31" s="133"/>
      <c r="U31" s="134" t="str">
        <f>CONCATENATE(AC42,"-",AE42)</f>
        <v>0-0</v>
      </c>
      <c r="V31" s="135"/>
      <c r="W31" s="135"/>
      <c r="X31" s="135"/>
      <c r="Y31" s="136"/>
      <c r="Z31" s="126" t="str">
        <f>CONCATENATE(AI35+AI39+AG42,"-",AG35+AG39+AI42)</f>
        <v>0-2</v>
      </c>
      <c r="AA31" s="129"/>
      <c r="AB31" s="129"/>
      <c r="AC31" s="129"/>
      <c r="AD31" s="130"/>
      <c r="AE31" s="126" t="str">
        <f>CONCATENATE(AE35+AE39+AC42,"-",AC35+AC39+AE42)</f>
        <v>0-6</v>
      </c>
      <c r="AF31" s="129"/>
      <c r="AG31" s="129"/>
      <c r="AH31" s="129"/>
      <c r="AI31" s="130"/>
      <c r="AJ31" s="70">
        <v>3</v>
      </c>
    </row>
    <row r="32" spans="2:36" ht="14.25" customHeight="1">
      <c r="B32" s="20"/>
      <c r="C32" s="30">
        <v>4</v>
      </c>
      <c r="D32" s="36"/>
      <c r="E32" s="14">
        <f>IF(B32=0,"",INDEX(Nimet!$A$2:$D$251,B32,4))</f>
      </c>
      <c r="F32" s="134" t="str">
        <f>CONCATENATE(AE38,"-",AC38)</f>
        <v>0-0</v>
      </c>
      <c r="G32" s="135"/>
      <c r="H32" s="135"/>
      <c r="I32" s="135"/>
      <c r="J32" s="136"/>
      <c r="K32" s="134" t="str">
        <f>CONCATENATE(AE36,"-",AC36)</f>
        <v>0-0</v>
      </c>
      <c r="L32" s="135"/>
      <c r="M32" s="135"/>
      <c r="N32" s="135"/>
      <c r="O32" s="136"/>
      <c r="P32" s="134" t="str">
        <f>CONCATENATE(AE42,"-",AC42)</f>
        <v>0-0</v>
      </c>
      <c r="Q32" s="135"/>
      <c r="R32" s="135"/>
      <c r="S32" s="135"/>
      <c r="T32" s="136"/>
      <c r="U32" s="131"/>
      <c r="V32" s="132"/>
      <c r="W32" s="132"/>
      <c r="X32" s="132"/>
      <c r="Y32" s="133"/>
      <c r="Z32" s="126" t="str">
        <f>CONCATENATE(AI36+AI38+AI42,"-",AG36+AG38+AG42)</f>
        <v>0-0</v>
      </c>
      <c r="AA32" s="129"/>
      <c r="AB32" s="129"/>
      <c r="AC32" s="129"/>
      <c r="AD32" s="130"/>
      <c r="AE32" s="126" t="str">
        <f>CONCATENATE(AE36+AE38+AE42,"-",AC36+AC38+AC42)</f>
        <v>0-0</v>
      </c>
      <c r="AF32" s="129"/>
      <c r="AG32" s="129"/>
      <c r="AH32" s="129"/>
      <c r="AI32" s="130"/>
      <c r="AJ32" s="70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60"/>
      <c r="I34" s="61">
        <v>1</v>
      </c>
      <c r="J34" s="62"/>
      <c r="K34" s="52"/>
      <c r="L34" s="55"/>
      <c r="M34" s="54">
        <v>2</v>
      </c>
      <c r="N34" s="56"/>
      <c r="O34" s="52"/>
      <c r="P34" s="55"/>
      <c r="Q34" s="54">
        <v>3</v>
      </c>
      <c r="R34" s="57"/>
      <c r="T34" s="58"/>
      <c r="U34" s="59">
        <v>4</v>
      </c>
      <c r="V34" s="57"/>
      <c r="X34" s="58"/>
      <c r="Y34" s="59">
        <v>5</v>
      </c>
      <c r="Z34" s="57"/>
      <c r="AA34" s="3"/>
      <c r="AB34" s="3"/>
      <c r="AC34" s="58"/>
      <c r="AD34" s="53" t="s">
        <v>34</v>
      </c>
      <c r="AE34" s="57"/>
      <c r="AF34" s="52"/>
      <c r="AG34" s="55"/>
      <c r="AH34" s="63" t="s">
        <v>35</v>
      </c>
      <c r="AI34" s="64"/>
      <c r="AL34" s="11"/>
    </row>
    <row r="35" spans="2:41" ht="14.25" customHeight="1">
      <c r="B35" s="15" t="s">
        <v>12</v>
      </c>
      <c r="C35" s="1" t="str">
        <f>CONCATENATE(E29,"  -  ",E31)</f>
        <v>Kullervo Haapalainen, OPT-86  -  Alpo Ojala, SeSi</v>
      </c>
      <c r="H35" s="65">
        <v>11</v>
      </c>
      <c r="I35" s="71" t="s">
        <v>27</v>
      </c>
      <c r="J35" s="66">
        <v>4</v>
      </c>
      <c r="K35" s="72"/>
      <c r="L35" s="65">
        <v>11</v>
      </c>
      <c r="M35" s="71" t="s">
        <v>27</v>
      </c>
      <c r="N35" s="66">
        <v>6</v>
      </c>
      <c r="O35" s="72"/>
      <c r="P35" s="65">
        <v>11</v>
      </c>
      <c r="Q35" s="71" t="s">
        <v>27</v>
      </c>
      <c r="R35" s="66">
        <v>5</v>
      </c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3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1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2:41" ht="14.25" customHeight="1">
      <c r="B36" s="15" t="s">
        <v>5</v>
      </c>
      <c r="C36" s="1" t="str">
        <f>CONCATENATE(E30,"  -  ",E32)</f>
        <v>Veikko Koskinen, HaTe  -  </v>
      </c>
      <c r="H36" s="93"/>
      <c r="I36" s="81" t="s">
        <v>27</v>
      </c>
      <c r="J36" s="94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74">
        <f>IF($H36-$J36&gt;0,1,0)+IF($L36-$N36&gt;0,1,0)+IF($P36-$R36&gt;0,1,0)+IF($T36-$V36&gt;0,1,0)+IF($X36-$Z36&gt;0,1,0)</f>
        <v>0</v>
      </c>
      <c r="AD36" s="75" t="s">
        <v>27</v>
      </c>
      <c r="AE36" s="76">
        <f>IF($H36-$J36&lt;0,1,0)+IF($L36-$N36&lt;0,1,0)+IF($P36-$R36&lt;0,1,0)+IF($T36-$V36&lt;0,1,0)+IF($X36-$Z36&lt;0,1,0)</f>
        <v>0</v>
      </c>
      <c r="AF36" s="77"/>
      <c r="AG36" s="78">
        <f>IF($AC36-$AE36&gt;0,1,0)</f>
        <v>0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2:41" ht="14.25" customHeight="1">
      <c r="B37" s="15"/>
      <c r="H37" s="82"/>
      <c r="I37" s="83"/>
      <c r="J37" s="84"/>
      <c r="K37" s="72"/>
      <c r="L37" s="82"/>
      <c r="M37" s="83"/>
      <c r="N37" s="84"/>
      <c r="O37" s="72"/>
      <c r="P37" s="82"/>
      <c r="Q37" s="83"/>
      <c r="R37" s="84"/>
      <c r="S37" s="73"/>
      <c r="T37" s="82"/>
      <c r="U37" s="83"/>
      <c r="V37" s="84"/>
      <c r="W37" s="73"/>
      <c r="X37" s="82"/>
      <c r="Y37" s="83"/>
      <c r="Z37" s="84"/>
      <c r="AA37" s="72"/>
      <c r="AB37" s="72"/>
      <c r="AC37" s="74"/>
      <c r="AD37" s="75"/>
      <c r="AE37" s="76"/>
      <c r="AF37" s="77"/>
      <c r="AG37" s="78"/>
      <c r="AH37" s="68"/>
      <c r="AI37" s="79"/>
      <c r="AJ37" s="80"/>
      <c r="AK37" s="80"/>
      <c r="AL37" s="80"/>
      <c r="AO37" s="18"/>
    </row>
    <row r="38" spans="2:41" ht="14.25" customHeight="1">
      <c r="B38" s="15" t="s">
        <v>8</v>
      </c>
      <c r="C38" s="1" t="str">
        <f>CONCATENATE(E29,"  -  ",E32)</f>
        <v>Kullervo Haapalainen, OPT-86  -  </v>
      </c>
      <c r="H38" s="65"/>
      <c r="I38" s="71" t="s">
        <v>27</v>
      </c>
      <c r="J38" s="66"/>
      <c r="K38" s="72"/>
      <c r="L38" s="65"/>
      <c r="M38" s="71" t="s">
        <v>27</v>
      </c>
      <c r="N38" s="66"/>
      <c r="O38" s="72"/>
      <c r="P38" s="65"/>
      <c r="Q38" s="71" t="s">
        <v>27</v>
      </c>
      <c r="R38" s="66"/>
      <c r="S38" s="73"/>
      <c r="T38" s="65"/>
      <c r="U38" s="71" t="s">
        <v>27</v>
      </c>
      <c r="V38" s="66"/>
      <c r="W38" s="73"/>
      <c r="X38" s="65"/>
      <c r="Y38" s="71" t="s">
        <v>27</v>
      </c>
      <c r="Z38" s="66"/>
      <c r="AA38" s="72"/>
      <c r="AB38" s="72"/>
      <c r="AC38" s="74">
        <f>IF($H38-$J38&gt;0,1,0)+IF($L38-$N38&gt;0,1,0)+IF($P38-$R38&gt;0,1,0)+IF($T38-$V38&gt;0,1,0)+IF($X38-$Z38&gt;0,1,0)</f>
        <v>0</v>
      </c>
      <c r="AD38" s="75" t="s">
        <v>27</v>
      </c>
      <c r="AE38" s="76">
        <f>IF($H38-$J38&lt;0,1,0)+IF($L38-$N38&lt;0,1,0)+IF($P38-$R38&lt;0,1,0)+IF($T38-$V38&lt;0,1,0)+IF($X38-$Z38&lt;0,1,0)</f>
        <v>0</v>
      </c>
      <c r="AF38" s="77"/>
      <c r="AG38" s="78">
        <f>IF($AC38-$AE38&gt;0,1,0)</f>
        <v>0</v>
      </c>
      <c r="AH38" s="67" t="s">
        <v>27</v>
      </c>
      <c r="AI38" s="79">
        <f>IF($AC38-$AE38&lt;0,1,0)</f>
        <v>0</v>
      </c>
      <c r="AJ38" s="80"/>
      <c r="AK38" s="80"/>
      <c r="AL38" s="80"/>
      <c r="AN38" s="7"/>
      <c r="AO38" s="18"/>
    </row>
    <row r="39" spans="2:41" ht="14.25" customHeight="1">
      <c r="B39" s="15" t="s">
        <v>17</v>
      </c>
      <c r="C39" s="1" t="str">
        <f>CONCATENATE(E30,"  -  ",E31)</f>
        <v>Veikko Koskinen, HaTe  -  Alpo Ojala, SeSi</v>
      </c>
      <c r="H39" s="65">
        <v>11</v>
      </c>
      <c r="I39" s="71" t="s">
        <v>27</v>
      </c>
      <c r="J39" s="66">
        <v>8</v>
      </c>
      <c r="K39" s="72"/>
      <c r="L39" s="65">
        <v>11</v>
      </c>
      <c r="M39" s="71" t="s">
        <v>27</v>
      </c>
      <c r="N39" s="66">
        <v>5</v>
      </c>
      <c r="O39" s="72"/>
      <c r="P39" s="65">
        <v>11</v>
      </c>
      <c r="Q39" s="71" t="s">
        <v>27</v>
      </c>
      <c r="R39" s="66">
        <v>1</v>
      </c>
      <c r="S39" s="73"/>
      <c r="T39" s="65"/>
      <c r="U39" s="71" t="s">
        <v>27</v>
      </c>
      <c r="V39" s="66"/>
      <c r="W39" s="73"/>
      <c r="X39" s="65"/>
      <c r="Y39" s="71" t="s">
        <v>27</v>
      </c>
      <c r="Z39" s="66"/>
      <c r="AA39" s="72"/>
      <c r="AB39" s="72"/>
      <c r="AC39" s="74">
        <f>IF($H39-$J39&gt;0,1,0)+IF($L39-$N39&gt;0,1,0)+IF($P39-$R39&gt;0,1,0)+IF($T39-$V39&gt;0,1,0)+IF($X39-$Z39&gt;0,1,0)</f>
        <v>3</v>
      </c>
      <c r="AD39" s="75" t="s">
        <v>27</v>
      </c>
      <c r="AE39" s="76">
        <f>IF($H39-$J39&lt;0,1,0)+IF($L39-$N39&lt;0,1,0)+IF($P39-$R39&lt;0,1,0)+IF($T39-$V39&lt;0,1,0)+IF($X39-$Z39&lt;0,1,0)</f>
        <v>0</v>
      </c>
      <c r="AF39" s="77"/>
      <c r="AG39" s="78">
        <f>IF($AC39-$AE39&gt;0,1,0)</f>
        <v>1</v>
      </c>
      <c r="AH39" s="67" t="s">
        <v>27</v>
      </c>
      <c r="AI39" s="79">
        <f>IF($AC39-$AE39&lt;0,1,0)</f>
        <v>0</v>
      </c>
      <c r="AJ39" s="80"/>
      <c r="AK39" s="80"/>
      <c r="AL39" s="80"/>
      <c r="AN39" s="7"/>
      <c r="AO39" s="18"/>
    </row>
    <row r="40" spans="2:41" ht="14.25" customHeight="1">
      <c r="B40" s="15"/>
      <c r="H40" s="82"/>
      <c r="I40" s="83"/>
      <c r="J40" s="84"/>
      <c r="K40" s="72"/>
      <c r="L40" s="82"/>
      <c r="M40" s="83"/>
      <c r="N40" s="84"/>
      <c r="O40" s="72"/>
      <c r="P40" s="82"/>
      <c r="Q40" s="83"/>
      <c r="R40" s="84"/>
      <c r="S40" s="73"/>
      <c r="T40" s="82"/>
      <c r="U40" s="83"/>
      <c r="V40" s="84"/>
      <c r="W40" s="73"/>
      <c r="X40" s="82"/>
      <c r="Y40" s="83"/>
      <c r="Z40" s="84"/>
      <c r="AA40" s="72"/>
      <c r="AB40" s="72"/>
      <c r="AC40" s="74"/>
      <c r="AD40" s="75"/>
      <c r="AE40" s="76"/>
      <c r="AF40" s="77"/>
      <c r="AG40" s="78"/>
      <c r="AH40" s="68"/>
      <c r="AI40" s="79"/>
      <c r="AJ40" s="80"/>
      <c r="AK40" s="80"/>
      <c r="AL40" s="80"/>
      <c r="AO40" s="18"/>
    </row>
    <row r="41" spans="2:41" ht="14.25" customHeight="1">
      <c r="B41" s="15" t="s">
        <v>20</v>
      </c>
      <c r="C41" s="1" t="str">
        <f>CONCATENATE(E29,"  -  ",E30)</f>
        <v>Kullervo Haapalainen, OPT-86  -  Veikko Koskinen, HaTe</v>
      </c>
      <c r="H41" s="65">
        <v>3</v>
      </c>
      <c r="I41" s="71" t="s">
        <v>27</v>
      </c>
      <c r="J41" s="66">
        <v>11</v>
      </c>
      <c r="K41" s="72"/>
      <c r="L41" s="65">
        <v>7</v>
      </c>
      <c r="M41" s="71" t="s">
        <v>27</v>
      </c>
      <c r="N41" s="66">
        <v>11</v>
      </c>
      <c r="O41" s="72"/>
      <c r="P41" s="65">
        <v>11</v>
      </c>
      <c r="Q41" s="71" t="s">
        <v>27</v>
      </c>
      <c r="R41" s="66">
        <v>4</v>
      </c>
      <c r="S41" s="73"/>
      <c r="T41" s="65">
        <v>4</v>
      </c>
      <c r="U41" s="71" t="s">
        <v>27</v>
      </c>
      <c r="V41" s="66">
        <v>11</v>
      </c>
      <c r="W41" s="73"/>
      <c r="X41" s="65"/>
      <c r="Y41" s="71" t="s">
        <v>27</v>
      </c>
      <c r="Z41" s="66"/>
      <c r="AA41" s="72"/>
      <c r="AB41" s="72"/>
      <c r="AC41" s="74">
        <f>IF($H41-$J41&gt;0,1,0)+IF($L41-$N41&gt;0,1,0)+IF($P41-$R41&gt;0,1,0)+IF($T41-$V41&gt;0,1,0)+IF($X41-$Z41&gt;0,1,0)</f>
        <v>1</v>
      </c>
      <c r="AD41" s="75" t="s">
        <v>27</v>
      </c>
      <c r="AE41" s="76">
        <f>IF($H41-$J41&lt;0,1,0)+IF($L41-$N41&lt;0,1,0)+IF($P41-$R41&lt;0,1,0)+IF($T41-$V41&lt;0,1,0)+IF($X41-$Z41&lt;0,1,0)</f>
        <v>3</v>
      </c>
      <c r="AF41" s="77"/>
      <c r="AG41" s="78">
        <f>IF($AC41-$AE41&gt;0,1,0)</f>
        <v>0</v>
      </c>
      <c r="AH41" s="67" t="s">
        <v>27</v>
      </c>
      <c r="AI41" s="79">
        <f>IF($AC41-$AE41&lt;0,1,0)</f>
        <v>1</v>
      </c>
      <c r="AJ41" s="80"/>
      <c r="AK41" s="80"/>
      <c r="AL41" s="80"/>
      <c r="AN41" s="7"/>
      <c r="AO41" s="18"/>
    </row>
    <row r="42" spans="2:41" ht="14.25" customHeight="1">
      <c r="B42" s="15" t="s">
        <v>21</v>
      </c>
      <c r="C42" s="1" t="str">
        <f>CONCATENATE(E31,"  -  ",E32)</f>
        <v>Alpo Ojala, SeSi  -  </v>
      </c>
      <c r="H42" s="65"/>
      <c r="I42" s="71" t="s">
        <v>27</v>
      </c>
      <c r="J42" s="66"/>
      <c r="K42" s="72"/>
      <c r="L42" s="65"/>
      <c r="M42" s="71" t="s">
        <v>27</v>
      </c>
      <c r="N42" s="66"/>
      <c r="O42" s="72"/>
      <c r="P42" s="65"/>
      <c r="Q42" s="71" t="s">
        <v>27</v>
      </c>
      <c r="R42" s="66"/>
      <c r="S42" s="73"/>
      <c r="T42" s="65"/>
      <c r="U42" s="71" t="s">
        <v>27</v>
      </c>
      <c r="V42" s="66"/>
      <c r="W42" s="73"/>
      <c r="X42" s="65"/>
      <c r="Y42" s="71" t="s">
        <v>27</v>
      </c>
      <c r="Z42" s="66"/>
      <c r="AA42" s="72"/>
      <c r="AB42" s="72"/>
      <c r="AC42" s="85">
        <f>IF($H42-$J42&gt;0,1,0)+IF($L42-$N42&gt;0,1,0)+IF($P42-$R42&gt;0,1,0)+IF($T42-$V42&gt;0,1,0)+IF($X42-$Z42&gt;0,1,0)</f>
        <v>0</v>
      </c>
      <c r="AD42" s="86" t="s">
        <v>27</v>
      </c>
      <c r="AE42" s="87">
        <f>IF($H42-$J42&lt;0,1,0)+IF($L42-$N42&lt;0,1,0)+IF($P42-$R42&lt;0,1,0)+IF($T42-$V42&lt;0,1,0)+IF($X42-$Z42&lt;0,1,0)</f>
        <v>0</v>
      </c>
      <c r="AF42" s="77"/>
      <c r="AG42" s="88">
        <f>IF($AC42-$AE42&gt;0,1,0)</f>
        <v>0</v>
      </c>
      <c r="AH42" s="69" t="s">
        <v>27</v>
      </c>
      <c r="AI42" s="89">
        <f>IF($AC42-$AE42&lt;0,1,0)</f>
        <v>0</v>
      </c>
      <c r="AJ42" s="80"/>
      <c r="AK42" s="80"/>
      <c r="AL42" s="80"/>
      <c r="AN42" s="7"/>
      <c r="AO42" s="18"/>
    </row>
    <row r="43" spans="1:38" ht="14.25" customHeight="1">
      <c r="A43" s="15"/>
      <c r="H43" s="90"/>
      <c r="I43" s="90"/>
      <c r="J43" s="90"/>
      <c r="K43" s="90"/>
      <c r="L43" s="90"/>
      <c r="M43" s="90"/>
      <c r="N43" s="90"/>
      <c r="O43" s="90"/>
      <c r="P43" s="90"/>
      <c r="Q43" s="91"/>
      <c r="R43" s="92"/>
      <c r="S43" s="92"/>
      <c r="T43" s="92"/>
      <c r="U43" s="92"/>
      <c r="V43" s="80"/>
      <c r="W43" s="80"/>
      <c r="X43" s="80"/>
      <c r="Y43" s="80"/>
      <c r="Z43" s="80"/>
      <c r="AA43" s="80"/>
      <c r="AB43" s="80"/>
      <c r="AC43" s="80"/>
      <c r="AD43" s="90"/>
      <c r="AE43" s="90"/>
      <c r="AF43" s="90"/>
      <c r="AG43" s="9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mergeCells count="60"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  <mergeCell ref="P9:T9"/>
    <mergeCell ref="U9:Y9"/>
    <mergeCell ref="F11:J11"/>
    <mergeCell ref="K11:O11"/>
    <mergeCell ref="P11:T11"/>
    <mergeCell ref="U11:Y11"/>
    <mergeCell ref="Z13:AD13"/>
    <mergeCell ref="AE13:AI13"/>
    <mergeCell ref="F12:J12"/>
    <mergeCell ref="K12:O12"/>
    <mergeCell ref="P12:T12"/>
    <mergeCell ref="U12:Y12"/>
    <mergeCell ref="Z11:AD11"/>
    <mergeCell ref="AE11:AI11"/>
    <mergeCell ref="Z12:AD12"/>
    <mergeCell ref="AE12:AI12"/>
    <mergeCell ref="Z28:AD28"/>
    <mergeCell ref="AE28:AI28"/>
    <mergeCell ref="F13:J13"/>
    <mergeCell ref="K13:O13"/>
    <mergeCell ref="F28:J28"/>
    <mergeCell ref="K28:O28"/>
    <mergeCell ref="P28:T28"/>
    <mergeCell ref="U28:Y28"/>
    <mergeCell ref="P13:T13"/>
    <mergeCell ref="U13:Y13"/>
    <mergeCell ref="F29:J29"/>
    <mergeCell ref="K29:O29"/>
    <mergeCell ref="P29:T29"/>
    <mergeCell ref="U29:Y29"/>
    <mergeCell ref="Z31:AD31"/>
    <mergeCell ref="AE31:AI31"/>
    <mergeCell ref="F30:J30"/>
    <mergeCell ref="K30:O30"/>
    <mergeCell ref="P30:T30"/>
    <mergeCell ref="U30:Y30"/>
    <mergeCell ref="Z29:AD29"/>
    <mergeCell ref="AE29:AI29"/>
    <mergeCell ref="Z30:AD30"/>
    <mergeCell ref="AE30:AI30"/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</mergeCells>
  <printOptions/>
  <pageMargins left="0" right="0" top="0.1968503937007874" bottom="0" header="0.5118110236220472" footer="0.5118110236220472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H6" sqref="H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IF(I12="","",VLOOKUP(I12,D9:F16,3))</f>
        <v>Jouko Manni, TuKa</v>
      </c>
      <c r="J3" s="1" t="str">
        <f>IF(I13="","",I13)</f>
        <v>6,8,-8,-4,4</v>
      </c>
    </row>
    <row r="4" spans="4:8" ht="15" customHeight="1">
      <c r="D4" s="10" t="s">
        <v>228</v>
      </c>
      <c r="G4" s="22" t="s">
        <v>31</v>
      </c>
      <c r="H4" s="1" t="str">
        <f>IF(I12="","",IF(H10=I12,VLOOKUP(H14,D9:F16,3),VLOOKUP(H10,D9:F16,3)))</f>
        <v>Håkan Nyberg, Westika</v>
      </c>
    </row>
    <row r="5" spans="4:8" ht="15" customHeight="1">
      <c r="D5" s="10"/>
      <c r="G5" s="22" t="s">
        <v>32</v>
      </c>
      <c r="H5" s="1" t="str">
        <f>IF(H10="","",IF(G9=H10,VLOOKUP(G11,$D$9:$F$16,3),VLOOKUP(G9,$D$9:$F$16,3)))</f>
        <v>Veikko Koskinen, HaTe</v>
      </c>
    </row>
    <row r="6" spans="4:8" ht="15" customHeight="1">
      <c r="D6" s="10" t="s">
        <v>72</v>
      </c>
      <c r="G6" s="22" t="s">
        <v>32</v>
      </c>
      <c r="H6" s="1" t="str">
        <f>IF(H14="","",IF(G13=H14,VLOOKUP(G15,$D$9:$F$16,3),VLOOKUP(G13,$D$9:$F$16,3)))</f>
        <v>Eino Määttä, OPT-86</v>
      </c>
    </row>
    <row r="8" spans="4:6" ht="15" customHeight="1">
      <c r="D8" s="2"/>
      <c r="E8" s="2"/>
      <c r="F8" s="2"/>
    </row>
    <row r="9" spans="3:10" ht="14.25" customHeight="1">
      <c r="C9" s="20">
        <v>59</v>
      </c>
      <c r="D9" s="49">
        <v>1</v>
      </c>
      <c r="E9" s="44" t="s">
        <v>93</v>
      </c>
      <c r="F9" s="5" t="str">
        <f>IF(C9=0,"",INDEX(Nimet!$A$2:$D$251,C9,4))</f>
        <v>Jouko Manni, TuKa</v>
      </c>
      <c r="G9" s="40">
        <v>1</v>
      </c>
      <c r="H9" s="23"/>
      <c r="I9" s="23"/>
      <c r="J9" s="6"/>
    </row>
    <row r="10" spans="3:10" ht="14.25" customHeight="1">
      <c r="C10" s="20">
        <v>95</v>
      </c>
      <c r="D10" s="50">
        <v>2</v>
      </c>
      <c r="E10" s="45" t="s">
        <v>94</v>
      </c>
      <c r="F10" s="4" t="str">
        <f>IF(C10=0,"",INDEX(Nimet!$A$2:$D$251,C10,4))</f>
        <v>Mauri Nykänen, PT-2000</v>
      </c>
      <c r="G10" s="117" t="s">
        <v>296</v>
      </c>
      <c r="H10" s="41">
        <v>1</v>
      </c>
      <c r="I10" s="23"/>
      <c r="J10" s="6"/>
    </row>
    <row r="11" spans="3:10" ht="14.25" customHeight="1">
      <c r="C11" s="20">
        <v>107</v>
      </c>
      <c r="D11" s="49">
        <v>3</v>
      </c>
      <c r="E11" s="44" t="s">
        <v>95</v>
      </c>
      <c r="F11" s="5" t="str">
        <f>IF(C11=0,"",INDEX(Nimet!$A$2:$D$251,C11,4))</f>
        <v>Pekka Övermark, KoKu</v>
      </c>
      <c r="G11" s="43">
        <v>4</v>
      </c>
      <c r="H11" s="118" t="s">
        <v>317</v>
      </c>
      <c r="I11" s="23"/>
      <c r="J11" s="6"/>
    </row>
    <row r="12" spans="3:10" ht="14.25" customHeight="1">
      <c r="C12" s="20">
        <v>88</v>
      </c>
      <c r="D12" s="50">
        <v>4</v>
      </c>
      <c r="E12" s="45" t="s">
        <v>96</v>
      </c>
      <c r="F12" s="4" t="str">
        <f>IF(C12=0,"",INDEX(Nimet!$A$2:$D$251,C12,4))</f>
        <v>Veikko Koskinen, HaTe</v>
      </c>
      <c r="G12" s="37" t="s">
        <v>250</v>
      </c>
      <c r="H12" s="25"/>
      <c r="I12" s="41">
        <v>1</v>
      </c>
      <c r="J12" s="6"/>
    </row>
    <row r="13" spans="3:10" ht="14.25" customHeight="1">
      <c r="C13" s="20">
        <v>43</v>
      </c>
      <c r="D13" s="49">
        <v>5</v>
      </c>
      <c r="E13" s="44" t="s">
        <v>97</v>
      </c>
      <c r="F13" s="5" t="str">
        <f>IF(C13=0,"",INDEX(Nimet!$A$2:$D$251,C13,4))</f>
        <v>Eino Määttä, OPT-86</v>
      </c>
      <c r="G13" s="40">
        <v>5</v>
      </c>
      <c r="H13" s="25"/>
      <c r="I13" s="119" t="s">
        <v>328</v>
      </c>
      <c r="J13" s="6"/>
    </row>
    <row r="14" spans="3:10" ht="14.25" customHeight="1">
      <c r="C14" s="20">
        <v>41</v>
      </c>
      <c r="D14" s="50">
        <v>6</v>
      </c>
      <c r="E14" s="45" t="s">
        <v>98</v>
      </c>
      <c r="F14" s="4" t="str">
        <f>IF(C14=0,"",INDEX(Nimet!$A$2:$D$251,C14,4))</f>
        <v>Kullervo Haapalainen, OPT-86</v>
      </c>
      <c r="G14" s="117" t="s">
        <v>297</v>
      </c>
      <c r="H14" s="42">
        <v>8</v>
      </c>
      <c r="I14" s="23"/>
      <c r="J14" s="6"/>
    </row>
    <row r="15" spans="3:10" ht="14.25" customHeight="1">
      <c r="C15" s="20">
        <v>94</v>
      </c>
      <c r="D15" s="49">
        <v>7</v>
      </c>
      <c r="E15" s="44" t="s">
        <v>99</v>
      </c>
      <c r="F15" s="5" t="str">
        <f>IF(C15=0,"",INDEX(Nimet!$A$2:$D$251,C15,4))</f>
        <v>Markku Nykänen, PT-2000</v>
      </c>
      <c r="G15" s="43">
        <v>8</v>
      </c>
      <c r="H15" s="37" t="s">
        <v>303</v>
      </c>
      <c r="I15" s="23"/>
      <c r="J15" s="6"/>
    </row>
    <row r="16" spans="3:10" ht="14.25" customHeight="1">
      <c r="C16" s="20">
        <v>85</v>
      </c>
      <c r="D16" s="50">
        <v>8</v>
      </c>
      <c r="E16" s="45" t="s">
        <v>100</v>
      </c>
      <c r="F16" s="4" t="str">
        <f>IF(C16=0,"",INDEX(Nimet!$A$2:$D$251,C16,4))</f>
        <v>Håkan Nyberg, Westika</v>
      </c>
      <c r="G16" s="37" t="s">
        <v>295</v>
      </c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12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1"/>
  <sheetViews>
    <sheetView zoomScale="75" zoomScaleNormal="75" workbookViewId="0" topLeftCell="A1">
      <selection activeCell="AK50" sqref="AK50"/>
    </sheetView>
  </sheetViews>
  <sheetFormatPr defaultColWidth="9.140625" defaultRowHeight="14.25" customHeight="1" outlineLevelRow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7" width="14.421875" style="1" customWidth="1"/>
    <col min="38" max="38" width="3.28125" style="1" customWidth="1"/>
    <col min="39" max="39" width="14.421875" style="1" customWidth="1"/>
    <col min="40" max="16384" width="9.140625" style="1" customWidth="1"/>
  </cols>
  <sheetData>
    <row r="1" spans="2:24" ht="20.25">
      <c r="B1" s="8" t="s">
        <v>215</v>
      </c>
      <c r="T1" s="19" t="s">
        <v>28</v>
      </c>
      <c r="U1" s="19"/>
      <c r="V1" s="19"/>
      <c r="W1" s="19"/>
      <c r="X1" s="19"/>
    </row>
    <row r="2" spans="2:27" ht="18">
      <c r="B2" s="10" t="s">
        <v>26</v>
      </c>
      <c r="T2" s="1" t="s">
        <v>3</v>
      </c>
      <c r="Y2" s="28" t="s">
        <v>4</v>
      </c>
      <c r="Z2" s="28" t="s">
        <v>5</v>
      </c>
      <c r="AA2" s="28" t="s">
        <v>6</v>
      </c>
    </row>
    <row r="3" spans="2:27" ht="15" customHeight="1">
      <c r="B3" s="9"/>
      <c r="T3" s="1" t="s">
        <v>7</v>
      </c>
      <c r="Y3" s="28" t="s">
        <v>8</v>
      </c>
      <c r="Z3" s="28" t="s">
        <v>9</v>
      </c>
      <c r="AA3" s="28" t="s">
        <v>10</v>
      </c>
    </row>
    <row r="4" spans="2:27" ht="15" customHeight="1">
      <c r="B4" s="10" t="s">
        <v>75</v>
      </c>
      <c r="T4" s="1" t="s">
        <v>11</v>
      </c>
      <c r="Y4" s="28" t="s">
        <v>12</v>
      </c>
      <c r="Z4" s="28" t="s">
        <v>13</v>
      </c>
      <c r="AA4" s="28" t="s">
        <v>14</v>
      </c>
    </row>
    <row r="5" spans="2:27" ht="15" customHeight="1">
      <c r="B5" s="10"/>
      <c r="T5" s="1" t="s">
        <v>15</v>
      </c>
      <c r="Y5" s="28" t="s">
        <v>16</v>
      </c>
      <c r="Z5" s="28" t="s">
        <v>17</v>
      </c>
      <c r="AA5" s="28" t="s">
        <v>18</v>
      </c>
    </row>
    <row r="6" spans="2:27" ht="15" customHeight="1">
      <c r="B6" s="10" t="s">
        <v>224</v>
      </c>
      <c r="T6" s="1" t="s">
        <v>19</v>
      </c>
      <c r="Y6" s="28" t="s">
        <v>20</v>
      </c>
      <c r="Z6" s="28" t="s">
        <v>21</v>
      </c>
      <c r="AA6" s="28" t="s">
        <v>22</v>
      </c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7" ht="14.25" customHeight="1">
      <c r="B9" s="12"/>
      <c r="C9" s="13"/>
      <c r="D9" s="14"/>
      <c r="E9" s="126">
        <v>1</v>
      </c>
      <c r="F9" s="127"/>
      <c r="G9" s="127"/>
      <c r="H9" s="127"/>
      <c r="I9" s="128"/>
      <c r="J9" s="126">
        <v>2</v>
      </c>
      <c r="K9" s="129"/>
      <c r="L9" s="129"/>
      <c r="M9" s="129"/>
      <c r="N9" s="130"/>
      <c r="O9" s="126">
        <v>3</v>
      </c>
      <c r="P9" s="129"/>
      <c r="Q9" s="129"/>
      <c r="R9" s="129"/>
      <c r="S9" s="130"/>
      <c r="T9" s="126">
        <v>4</v>
      </c>
      <c r="U9" s="129"/>
      <c r="V9" s="129"/>
      <c r="W9" s="129"/>
      <c r="X9" s="130"/>
      <c r="Y9" s="126">
        <v>5</v>
      </c>
      <c r="Z9" s="129"/>
      <c r="AA9" s="129"/>
      <c r="AB9" s="129"/>
      <c r="AC9" s="130"/>
      <c r="AD9" s="126">
        <v>6</v>
      </c>
      <c r="AE9" s="129"/>
      <c r="AF9" s="129"/>
      <c r="AG9" s="129"/>
      <c r="AH9" s="130"/>
      <c r="AI9" s="29" t="s">
        <v>0</v>
      </c>
      <c r="AJ9" s="29" t="s">
        <v>1</v>
      </c>
      <c r="AK9" s="29" t="s">
        <v>2</v>
      </c>
    </row>
    <row r="10" spans="1:37" ht="14.25" customHeight="1">
      <c r="A10" s="20">
        <v>22</v>
      </c>
      <c r="B10" s="30">
        <v>1</v>
      </c>
      <c r="C10" s="36">
        <v>7</v>
      </c>
      <c r="D10" s="14" t="str">
        <f>IF(A10=0,"",INDEX(Nimet!$A$2:$D$251,A10,4))</f>
        <v>Markus Myllärinen, Por-83</v>
      </c>
      <c r="E10" s="131"/>
      <c r="F10" s="132"/>
      <c r="G10" s="132"/>
      <c r="H10" s="132"/>
      <c r="I10" s="133"/>
      <c r="J10" s="134" t="str">
        <f>CONCATENATE(AB34,"-",AD34)</f>
        <v>3-1</v>
      </c>
      <c r="K10" s="135"/>
      <c r="L10" s="135"/>
      <c r="M10" s="135"/>
      <c r="N10" s="136"/>
      <c r="O10" s="134" t="str">
        <f>CONCATENATE(AB26,"-",AD26)</f>
        <v>3-0</v>
      </c>
      <c r="P10" s="135"/>
      <c r="Q10" s="135"/>
      <c r="R10" s="135"/>
      <c r="S10" s="136"/>
      <c r="T10" s="134" t="str">
        <f>CONCATENATE(AB22,"-",AD22)</f>
        <v>3-0</v>
      </c>
      <c r="U10" s="135"/>
      <c r="V10" s="135"/>
      <c r="W10" s="135"/>
      <c r="X10" s="136"/>
      <c r="Y10" s="134" t="str">
        <f>CONCATENATE(AB18,"-",AD18)</f>
        <v>3-2</v>
      </c>
      <c r="Z10" s="135"/>
      <c r="AA10" s="135"/>
      <c r="AB10" s="135"/>
      <c r="AC10" s="136"/>
      <c r="AD10" s="134" t="str">
        <f>CONCATENATE(AB30,"-",AD30)</f>
        <v>0-0</v>
      </c>
      <c r="AE10" s="135"/>
      <c r="AF10" s="135"/>
      <c r="AG10" s="135"/>
      <c r="AH10" s="136"/>
      <c r="AI10" s="29" t="str">
        <f>CONCATENATE(AF18+AF22+AF26+AF30+AF34,"-",AH18+AH22+AH26+AH30+AH34)</f>
        <v>4-0</v>
      </c>
      <c r="AJ10" s="29" t="str">
        <f>CONCATENATE(AB18+AB22+AB26+AB30+AB34,"-",AD18+AD22+AD26+AD30+AD34)</f>
        <v>12-3</v>
      </c>
      <c r="AK10" s="70">
        <v>1</v>
      </c>
    </row>
    <row r="11" spans="1:37" ht="14.25" customHeight="1">
      <c r="A11" s="20">
        <v>3</v>
      </c>
      <c r="B11" s="30">
        <v>2</v>
      </c>
      <c r="C11" s="36">
        <v>19</v>
      </c>
      <c r="D11" s="14" t="str">
        <f>IF(A11=0,"",INDEX(Nimet!$A$2:$D$251,A11,4))</f>
        <v>Jan Nyberg, PT-Espoo</v>
      </c>
      <c r="E11" s="134" t="str">
        <f>CONCATENATE(AD34,"-",AB34)</f>
        <v>1-3</v>
      </c>
      <c r="F11" s="135"/>
      <c r="G11" s="135"/>
      <c r="H11" s="135"/>
      <c r="I11" s="136"/>
      <c r="J11" s="131"/>
      <c r="K11" s="132"/>
      <c r="L11" s="132"/>
      <c r="M11" s="132"/>
      <c r="N11" s="133"/>
      <c r="O11" s="134" t="str">
        <f>CONCATENATE(AB31,"-",AD31)</f>
        <v>0-3</v>
      </c>
      <c r="P11" s="135"/>
      <c r="Q11" s="135"/>
      <c r="R11" s="135"/>
      <c r="S11" s="136"/>
      <c r="T11" s="134" t="str">
        <f>CONCATENATE(AB19,"-",AD19)</f>
        <v>3-0</v>
      </c>
      <c r="U11" s="135"/>
      <c r="V11" s="135"/>
      <c r="W11" s="135"/>
      <c r="X11" s="136"/>
      <c r="Y11" s="134" t="str">
        <f>CONCATENATE(AB27,"-",AD27)</f>
        <v>3-0</v>
      </c>
      <c r="Z11" s="135"/>
      <c r="AA11" s="135"/>
      <c r="AB11" s="135"/>
      <c r="AC11" s="136"/>
      <c r="AD11" s="134" t="str">
        <f>CONCATENATE(AB23,"-",AD23)</f>
        <v>0-0</v>
      </c>
      <c r="AE11" s="127"/>
      <c r="AF11" s="127"/>
      <c r="AG11" s="127"/>
      <c r="AH11" s="128"/>
      <c r="AI11" s="11" t="str">
        <f>CONCATENATE(AF19+AF23+AF27+AF31+AH34,"-",AH19+AH23+AH27+AH31+AF34)</f>
        <v>2-2</v>
      </c>
      <c r="AJ11" s="29" t="str">
        <f>CONCATENATE(AB19+AB23+AB27+AB31+AD34,"-",AD19+AD23+AD27+AD31+AB34)</f>
        <v>7-6</v>
      </c>
      <c r="AK11" s="70">
        <v>2</v>
      </c>
    </row>
    <row r="12" spans="1:37" ht="14.25" customHeight="1">
      <c r="A12" s="20">
        <v>30</v>
      </c>
      <c r="B12" s="30">
        <v>3</v>
      </c>
      <c r="C12" s="36">
        <v>24</v>
      </c>
      <c r="D12" s="14" t="str">
        <f>IF(A12=0,"",INDEX(Nimet!$A$2:$D$251,A12,4))</f>
        <v>Joonatan Nieminen, Por-83</v>
      </c>
      <c r="E12" s="134" t="str">
        <f>CONCATENATE(AD26,"-",AB26)</f>
        <v>0-3</v>
      </c>
      <c r="F12" s="135"/>
      <c r="G12" s="135"/>
      <c r="H12" s="135"/>
      <c r="I12" s="136"/>
      <c r="J12" s="134" t="str">
        <f>CONCATENATE(AD31,"-",AB31)</f>
        <v>3-0</v>
      </c>
      <c r="K12" s="135"/>
      <c r="L12" s="135"/>
      <c r="M12" s="135"/>
      <c r="N12" s="136"/>
      <c r="O12" s="131"/>
      <c r="P12" s="132"/>
      <c r="Q12" s="132"/>
      <c r="R12" s="132"/>
      <c r="S12" s="133"/>
      <c r="T12" s="134" t="str">
        <f>CONCATENATE(AB35,"-",AD35)</f>
        <v>0-3</v>
      </c>
      <c r="U12" s="135"/>
      <c r="V12" s="135"/>
      <c r="W12" s="135"/>
      <c r="X12" s="136"/>
      <c r="Y12" s="134" t="str">
        <f>CONCATENATE(AB24,"-",AD24)</f>
        <v>1-3</v>
      </c>
      <c r="Z12" s="135"/>
      <c r="AA12" s="135"/>
      <c r="AB12" s="135"/>
      <c r="AC12" s="136"/>
      <c r="AD12" s="134" t="str">
        <f>CONCATENATE(AB20,"-",AD20)</f>
        <v>0-0</v>
      </c>
      <c r="AE12" s="135"/>
      <c r="AF12" s="135"/>
      <c r="AG12" s="135"/>
      <c r="AH12" s="136"/>
      <c r="AI12" s="29" t="str">
        <f>CONCATENATE(AF20+AF24+AH26+AH31+AF35,"-",AH20+AH24+AF26+AF31+AH35)</f>
        <v>1-3</v>
      </c>
      <c r="AJ12" s="29" t="str">
        <f>CONCATENATE(AB20+AB24+AD26+AD31+AB35,"-",AD20+AD24+AB26+AB31+AD35)</f>
        <v>4-9</v>
      </c>
      <c r="AK12" s="70">
        <v>5</v>
      </c>
    </row>
    <row r="13" spans="1:37" ht="14.25" customHeight="1">
      <c r="A13" s="20">
        <v>101</v>
      </c>
      <c r="B13" s="30">
        <v>4</v>
      </c>
      <c r="C13" s="36"/>
      <c r="D13" s="14" t="str">
        <f>IF(A13=0,"",INDEX(Nimet!$A$2:$D$251,A13,4))</f>
        <v>Katri Lepiku, Nomme SK</v>
      </c>
      <c r="E13" s="134" t="str">
        <f>CONCATENATE(AD22,"-",AB22)</f>
        <v>0-3</v>
      </c>
      <c r="F13" s="135"/>
      <c r="G13" s="135"/>
      <c r="H13" s="135"/>
      <c r="I13" s="136"/>
      <c r="J13" s="134" t="str">
        <f>CONCATENATE(AD19,"-",AB19)</f>
        <v>0-3</v>
      </c>
      <c r="K13" s="135"/>
      <c r="L13" s="135"/>
      <c r="M13" s="135"/>
      <c r="N13" s="136"/>
      <c r="O13" s="134" t="str">
        <f>CONCATENATE(AD35,"-",AB35)</f>
        <v>3-0</v>
      </c>
      <c r="P13" s="135"/>
      <c r="Q13" s="135"/>
      <c r="R13" s="135"/>
      <c r="S13" s="136"/>
      <c r="T13" s="131"/>
      <c r="U13" s="132"/>
      <c r="V13" s="132"/>
      <c r="W13" s="132"/>
      <c r="X13" s="133"/>
      <c r="Y13" s="134" t="str">
        <f>CONCATENATE(AB32,"-",AD32)</f>
        <v>0-3</v>
      </c>
      <c r="Z13" s="135"/>
      <c r="AA13" s="135"/>
      <c r="AB13" s="135"/>
      <c r="AC13" s="136"/>
      <c r="AD13" s="134" t="str">
        <f>CONCATENATE(AB28,"-",AD28)</f>
        <v>0-0</v>
      </c>
      <c r="AE13" s="135"/>
      <c r="AF13" s="135"/>
      <c r="AG13" s="135"/>
      <c r="AH13" s="136"/>
      <c r="AI13" s="29" t="str">
        <f>CONCATENATE(AH19+AH22+AF28+AF32+AH35,"-",AF19+AF22+AH28+AH32+AF35)</f>
        <v>1-3</v>
      </c>
      <c r="AJ13" s="29" t="str">
        <f>CONCATENATE(AD19+AD22+AB28+AB32+AD35,"-",AB19+AB22+AD28+AD32+AB35)</f>
        <v>3-9</v>
      </c>
      <c r="AK13" s="70">
        <v>4</v>
      </c>
    </row>
    <row r="14" spans="1:37" ht="14.25" customHeight="1">
      <c r="A14" s="20">
        <v>65</v>
      </c>
      <c r="B14" s="30">
        <v>5</v>
      </c>
      <c r="C14" s="36"/>
      <c r="D14" s="14" t="str">
        <f>IF(A14=0,"",INDEX(Nimet!$A$2:$D$251,A14,4))</f>
        <v>Viivi-Mari Vastavuo, MBF</v>
      </c>
      <c r="E14" s="134" t="str">
        <f>CONCATENATE(AD18,"-",AB18)</f>
        <v>2-3</v>
      </c>
      <c r="F14" s="135"/>
      <c r="G14" s="135"/>
      <c r="H14" s="135"/>
      <c r="I14" s="136"/>
      <c r="J14" s="134" t="str">
        <f>CONCATENATE(AD27,"-",AB27)</f>
        <v>0-3</v>
      </c>
      <c r="K14" s="135"/>
      <c r="L14" s="135"/>
      <c r="M14" s="135"/>
      <c r="N14" s="136"/>
      <c r="O14" s="134" t="str">
        <f>CONCATENATE(AD24,"-",AB24)</f>
        <v>3-1</v>
      </c>
      <c r="P14" s="135"/>
      <c r="Q14" s="135"/>
      <c r="R14" s="135"/>
      <c r="S14" s="136"/>
      <c r="T14" s="134" t="str">
        <f>CONCATENATE(AD32,"-",AB32)</f>
        <v>3-0</v>
      </c>
      <c r="U14" s="135"/>
      <c r="V14" s="135"/>
      <c r="W14" s="135"/>
      <c r="X14" s="136"/>
      <c r="Y14" s="131"/>
      <c r="Z14" s="132"/>
      <c r="AA14" s="132"/>
      <c r="AB14" s="132"/>
      <c r="AC14" s="133"/>
      <c r="AD14" s="134" t="str">
        <f>CONCATENATE(AB36,"-",AD36)</f>
        <v>0-0</v>
      </c>
      <c r="AE14" s="135"/>
      <c r="AF14" s="135"/>
      <c r="AG14" s="135"/>
      <c r="AH14" s="136"/>
      <c r="AI14" s="29" t="str">
        <f>CONCATENATE(AH18+AH24+AH27+AH32+AF36,"-",AF18+AF24+AF27+AF32+AH36)</f>
        <v>2-2</v>
      </c>
      <c r="AJ14" s="29" t="str">
        <f>CONCATENATE(AD18+AD24+AD27+AD32+AB36,"-",AB18+AB24+AB27+AB32+AD36)</f>
        <v>8-7</v>
      </c>
      <c r="AK14" s="70">
        <v>3</v>
      </c>
    </row>
    <row r="15" spans="1:37" ht="14.25" customHeight="1">
      <c r="A15" s="20"/>
      <c r="B15" s="30">
        <v>6</v>
      </c>
      <c r="C15" s="36"/>
      <c r="D15" s="14">
        <f>IF(A15=0,"",INDEX(Nimet!$A$2:$D$251,A15,4))</f>
      </c>
      <c r="E15" s="134" t="str">
        <f>CONCATENATE(AD30,"-",AB30)</f>
        <v>0-0</v>
      </c>
      <c r="F15" s="135"/>
      <c r="G15" s="135"/>
      <c r="H15" s="135"/>
      <c r="I15" s="136"/>
      <c r="J15" s="134" t="str">
        <f>CONCATENATE(AD23,"-",AB23)</f>
        <v>0-0</v>
      </c>
      <c r="K15" s="135"/>
      <c r="L15" s="135"/>
      <c r="M15" s="135"/>
      <c r="N15" s="136"/>
      <c r="O15" s="134" t="str">
        <f>CONCATENATE(AD20,"-",AB20)</f>
        <v>0-0</v>
      </c>
      <c r="P15" s="135"/>
      <c r="Q15" s="135"/>
      <c r="R15" s="135"/>
      <c r="S15" s="136"/>
      <c r="T15" s="134" t="str">
        <f>CONCATENATE(AD28,"-",AB28)</f>
        <v>0-0</v>
      </c>
      <c r="U15" s="135"/>
      <c r="V15" s="135"/>
      <c r="W15" s="135"/>
      <c r="X15" s="136"/>
      <c r="Y15" s="134" t="str">
        <f>CONCATENATE(AD36,"-",AB36)</f>
        <v>0-0</v>
      </c>
      <c r="Z15" s="135"/>
      <c r="AA15" s="135"/>
      <c r="AB15" s="135"/>
      <c r="AC15" s="136"/>
      <c r="AD15" s="131"/>
      <c r="AE15" s="132"/>
      <c r="AF15" s="132"/>
      <c r="AG15" s="132"/>
      <c r="AH15" s="133"/>
      <c r="AI15" s="29" t="str">
        <f>CONCATENATE(AH20+AH23+AH28+AH30+AH36,"-",AF20+AF23+AF28+AF30+AF36)</f>
        <v>0-0</v>
      </c>
      <c r="AJ15" s="29" t="str">
        <f>CONCATENATE(AD20+AD23+AD28+AD30+AD36,"-",AB20+AB23+AB28+AB30+AB36)</f>
        <v>0-0</v>
      </c>
      <c r="AK15" s="70"/>
    </row>
    <row r="16" spans="1:38" ht="14.25" customHeight="1">
      <c r="A16" s="16"/>
      <c r="B16" s="3"/>
      <c r="C16" s="3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1"/>
      <c r="AJ16" s="97"/>
      <c r="AK16" s="97"/>
      <c r="AL16" s="6"/>
    </row>
    <row r="17" spans="2:37" ht="14.25" customHeight="1" outlineLevel="1">
      <c r="B17" s="19" t="s">
        <v>28</v>
      </c>
      <c r="D17" s="80"/>
      <c r="E17" s="80"/>
      <c r="F17" s="80"/>
      <c r="G17" s="98"/>
      <c r="H17" s="99">
        <v>1</v>
      </c>
      <c r="I17" s="100"/>
      <c r="J17" s="101"/>
      <c r="K17" s="102"/>
      <c r="L17" s="103">
        <v>2</v>
      </c>
      <c r="M17" s="104"/>
      <c r="N17" s="101"/>
      <c r="O17" s="102"/>
      <c r="P17" s="103">
        <v>3</v>
      </c>
      <c r="Q17" s="105"/>
      <c r="R17" s="80"/>
      <c r="S17" s="106"/>
      <c r="T17" s="107">
        <v>4</v>
      </c>
      <c r="U17" s="105"/>
      <c r="V17" s="80"/>
      <c r="W17" s="106"/>
      <c r="X17" s="107">
        <v>5</v>
      </c>
      <c r="Y17" s="105"/>
      <c r="Z17" s="96"/>
      <c r="AA17" s="96"/>
      <c r="AB17" s="106"/>
      <c r="AC17" s="108" t="s">
        <v>34</v>
      </c>
      <c r="AD17" s="105"/>
      <c r="AE17" s="101"/>
      <c r="AF17" s="102"/>
      <c r="AG17" s="109" t="s">
        <v>35</v>
      </c>
      <c r="AH17" s="110"/>
      <c r="AI17" s="80"/>
      <c r="AJ17" s="80"/>
      <c r="AK17" s="111"/>
    </row>
    <row r="18" spans="1:40" ht="14.25" customHeight="1" outlineLevel="1">
      <c r="A18" s="15" t="s">
        <v>4</v>
      </c>
      <c r="B18" s="1" t="str">
        <f>CONCATENATE(D10,"  -  ",D14)</f>
        <v>Markus Myllärinen, Por-83  -  Viivi-Mari Vastavuo, MBF</v>
      </c>
      <c r="D18" s="80"/>
      <c r="E18" s="80"/>
      <c r="F18" s="80"/>
      <c r="G18" s="93">
        <v>11</v>
      </c>
      <c r="H18" s="81" t="s">
        <v>27</v>
      </c>
      <c r="I18" s="94">
        <v>5</v>
      </c>
      <c r="J18" s="72"/>
      <c r="K18" s="65">
        <v>8</v>
      </c>
      <c r="L18" s="71" t="s">
        <v>27</v>
      </c>
      <c r="M18" s="66">
        <v>11</v>
      </c>
      <c r="N18" s="72"/>
      <c r="O18" s="65">
        <v>7</v>
      </c>
      <c r="P18" s="71" t="s">
        <v>27</v>
      </c>
      <c r="Q18" s="66">
        <v>11</v>
      </c>
      <c r="R18" s="73"/>
      <c r="S18" s="65">
        <v>11</v>
      </c>
      <c r="T18" s="71" t="s">
        <v>27</v>
      </c>
      <c r="U18" s="66">
        <v>6</v>
      </c>
      <c r="V18" s="73"/>
      <c r="W18" s="65">
        <v>11</v>
      </c>
      <c r="X18" s="71" t="s">
        <v>27</v>
      </c>
      <c r="Y18" s="66">
        <v>7</v>
      </c>
      <c r="Z18" s="72"/>
      <c r="AA18" s="72"/>
      <c r="AB18" s="74">
        <f>IF($G18-$I18&gt;0,1,0)+IF($K18-$M18&gt;0,1,0)+IF($O18-$Q18&gt;0,1,0)+IF($S18-$U18&gt;0,1,0)+IF($W18-$Y18&gt;0,1,0)</f>
        <v>3</v>
      </c>
      <c r="AC18" s="75" t="s">
        <v>27</v>
      </c>
      <c r="AD18" s="76">
        <f>IF($G18-$I18&lt;0,1,0)+IF($K18-$M18&lt;0,1,0)+IF($O18-$Q18&lt;0,1,0)+IF($S18-$U18&lt;0,1,0)+IF($W18-$Y18&lt;0,1,0)</f>
        <v>2</v>
      </c>
      <c r="AE18" s="77"/>
      <c r="AF18" s="78">
        <f>IF($AB18-$AD18&gt;0,1,0)</f>
        <v>1</v>
      </c>
      <c r="AG18" s="67" t="s">
        <v>27</v>
      </c>
      <c r="AH18" s="79">
        <f>IF($AB18-$AD18&lt;0,1,0)</f>
        <v>0</v>
      </c>
      <c r="AI18" s="80"/>
      <c r="AJ18" s="80"/>
      <c r="AK18" s="80"/>
      <c r="AM18" s="7"/>
      <c r="AN18" s="18"/>
    </row>
    <row r="19" spans="1:40" ht="14.25" customHeight="1" outlineLevel="1">
      <c r="A19" s="15" t="s">
        <v>5</v>
      </c>
      <c r="B19" s="1" t="str">
        <f>CONCATENATE(D11,"  -  ",D13)</f>
        <v>Jan Nyberg, PT-Espoo  -  Katri Lepiku, Nomme SK</v>
      </c>
      <c r="D19" s="80"/>
      <c r="E19" s="80"/>
      <c r="F19" s="80"/>
      <c r="G19" s="93">
        <v>11</v>
      </c>
      <c r="H19" s="81" t="s">
        <v>27</v>
      </c>
      <c r="I19" s="94">
        <v>4</v>
      </c>
      <c r="J19" s="72"/>
      <c r="K19" s="65">
        <v>11</v>
      </c>
      <c r="L19" s="71" t="s">
        <v>27</v>
      </c>
      <c r="M19" s="66">
        <v>6</v>
      </c>
      <c r="N19" s="72"/>
      <c r="O19" s="65">
        <v>11</v>
      </c>
      <c r="P19" s="71" t="s">
        <v>27</v>
      </c>
      <c r="Q19" s="66">
        <v>6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 outlineLevel="1">
      <c r="A20" s="15" t="s">
        <v>6</v>
      </c>
      <c r="B20" s="1" t="str">
        <f>CONCATENATE(D12,"  -  ",D15)</f>
        <v>Joonatan Nieminen, Por-83  -  </v>
      </c>
      <c r="D20" s="80"/>
      <c r="E20" s="80"/>
      <c r="F20" s="80"/>
      <c r="G20" s="93"/>
      <c r="H20" s="81" t="s">
        <v>27</v>
      </c>
      <c r="I20" s="94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 outlineLevel="1">
      <c r="A21" s="15"/>
      <c r="D21" s="80"/>
      <c r="E21" s="80"/>
      <c r="F21" s="80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 outlineLevel="1">
      <c r="A22" s="15" t="s">
        <v>8</v>
      </c>
      <c r="B22" s="1" t="str">
        <f>CONCATENATE(D10,"  -  ",D13)</f>
        <v>Markus Myllärinen, Por-83  -  Katri Lepiku, Nomme SK</v>
      </c>
      <c r="D22" s="80"/>
      <c r="E22" s="80"/>
      <c r="F22" s="80"/>
      <c r="G22" s="65">
        <v>11</v>
      </c>
      <c r="H22" s="71" t="s">
        <v>27</v>
      </c>
      <c r="I22" s="66">
        <v>4</v>
      </c>
      <c r="J22" s="72"/>
      <c r="K22" s="65">
        <v>11</v>
      </c>
      <c r="L22" s="71" t="s">
        <v>27</v>
      </c>
      <c r="M22" s="66">
        <v>4</v>
      </c>
      <c r="N22" s="72"/>
      <c r="O22" s="65">
        <v>11</v>
      </c>
      <c r="P22" s="71" t="s">
        <v>27</v>
      </c>
      <c r="Q22" s="66">
        <v>8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 outlineLevel="1">
      <c r="A23" s="15" t="s">
        <v>9</v>
      </c>
      <c r="B23" s="1" t="str">
        <f>CONCATENATE(D11,"  -  ",D15)</f>
        <v>Jan Nyberg, PT-Espoo  -  </v>
      </c>
      <c r="D23" s="80"/>
      <c r="E23" s="80"/>
      <c r="F23" s="80"/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74">
        <f>IF($G23-$I23&gt;0,1,0)+IF($K23-$M23&gt;0,1,0)+IF($O23-$Q23&gt;0,1,0)+IF($S23-$U23&gt;0,1,0)+IF($W23-$Y23&gt;0,1,0)</f>
        <v>0</v>
      </c>
      <c r="AC23" s="75" t="s">
        <v>27</v>
      </c>
      <c r="AD23" s="76">
        <f>IF($G23-$I23&lt;0,1,0)+IF($K23-$M23&lt;0,1,0)+IF($O23-$Q23&lt;0,1,0)+IF($S23-$U23&lt;0,1,0)+IF($W23-$Y23&lt;0,1,0)</f>
        <v>0</v>
      </c>
      <c r="AE23" s="77"/>
      <c r="AF23" s="78">
        <f>IF($AB23-$AD23&gt;0,1,0)</f>
        <v>0</v>
      </c>
      <c r="AG23" s="67" t="s">
        <v>27</v>
      </c>
      <c r="AH23" s="79">
        <f>IF($AB23-$AD23&lt;0,1,0)</f>
        <v>0</v>
      </c>
      <c r="AI23" s="80"/>
      <c r="AJ23" s="80"/>
      <c r="AK23" s="80"/>
      <c r="AM23" s="7"/>
      <c r="AN23" s="18"/>
    </row>
    <row r="24" spans="1:40" ht="14.25" customHeight="1" outlineLevel="1">
      <c r="A24" s="15" t="s">
        <v>10</v>
      </c>
      <c r="B24" s="1" t="str">
        <f>CONCATENATE(D12,"  -  ",D14)</f>
        <v>Joonatan Nieminen, Por-83  -  Viivi-Mari Vastavuo, MBF</v>
      </c>
      <c r="D24" s="80"/>
      <c r="E24" s="80"/>
      <c r="F24" s="80"/>
      <c r="G24" s="65">
        <v>11</v>
      </c>
      <c r="H24" s="71" t="s">
        <v>27</v>
      </c>
      <c r="I24" s="66">
        <v>7</v>
      </c>
      <c r="J24" s="72"/>
      <c r="K24" s="65">
        <v>6</v>
      </c>
      <c r="L24" s="71" t="s">
        <v>27</v>
      </c>
      <c r="M24" s="66">
        <v>11</v>
      </c>
      <c r="N24" s="72"/>
      <c r="O24" s="65">
        <v>7</v>
      </c>
      <c r="P24" s="71" t="s">
        <v>27</v>
      </c>
      <c r="Q24" s="66">
        <v>11</v>
      </c>
      <c r="R24" s="73"/>
      <c r="S24" s="65">
        <v>9</v>
      </c>
      <c r="T24" s="71" t="s">
        <v>27</v>
      </c>
      <c r="U24" s="66">
        <v>11</v>
      </c>
      <c r="V24" s="73"/>
      <c r="W24" s="65"/>
      <c r="X24" s="71" t="s">
        <v>27</v>
      </c>
      <c r="Y24" s="66"/>
      <c r="Z24" s="72"/>
      <c r="AA24" s="72"/>
      <c r="AB24" s="74">
        <f>IF($G24-$I24&gt;0,1,0)+IF($K24-$M24&gt;0,1,0)+IF($O24-$Q24&gt;0,1,0)+IF($S24-$U24&gt;0,1,0)+IF($W24-$Y24&gt;0,1,0)</f>
        <v>1</v>
      </c>
      <c r="AC24" s="75" t="s">
        <v>27</v>
      </c>
      <c r="AD24" s="76">
        <f>IF($G24-$I24&lt;0,1,0)+IF($K24-$M24&lt;0,1,0)+IF($O24-$Q24&lt;0,1,0)+IF($S24-$U24&lt;0,1,0)+IF($W24-$Y24&lt;0,1,0)</f>
        <v>3</v>
      </c>
      <c r="AE24" s="77"/>
      <c r="AF24" s="78">
        <f>IF($AB24-$AD24&gt;0,1,0)</f>
        <v>0</v>
      </c>
      <c r="AG24" s="67" t="s">
        <v>27</v>
      </c>
      <c r="AH24" s="79">
        <f>IF($AB24-$AD24&lt;0,1,0)</f>
        <v>1</v>
      </c>
      <c r="AI24" s="80"/>
      <c r="AJ24" s="80"/>
      <c r="AK24" s="80"/>
      <c r="AM24" s="7"/>
      <c r="AN24" s="18"/>
    </row>
    <row r="25" spans="1:40" ht="14.25" customHeight="1" outlineLevel="1">
      <c r="A25" s="15"/>
      <c r="D25" s="80"/>
      <c r="E25" s="80"/>
      <c r="F25" s="80"/>
      <c r="G25" s="82"/>
      <c r="H25" s="83"/>
      <c r="I25" s="84"/>
      <c r="J25" s="72"/>
      <c r="K25" s="82"/>
      <c r="L25" s="83"/>
      <c r="M25" s="84"/>
      <c r="N25" s="72"/>
      <c r="O25" s="82"/>
      <c r="P25" s="83"/>
      <c r="Q25" s="84"/>
      <c r="R25" s="73"/>
      <c r="S25" s="82"/>
      <c r="T25" s="83"/>
      <c r="U25" s="84"/>
      <c r="V25" s="73"/>
      <c r="W25" s="82"/>
      <c r="X25" s="83"/>
      <c r="Y25" s="84"/>
      <c r="Z25" s="72"/>
      <c r="AA25" s="72"/>
      <c r="AB25" s="74"/>
      <c r="AC25" s="75"/>
      <c r="AD25" s="76"/>
      <c r="AE25" s="77"/>
      <c r="AF25" s="78"/>
      <c r="AG25" s="68"/>
      <c r="AH25" s="79"/>
      <c r="AI25" s="80"/>
      <c r="AJ25" s="80"/>
      <c r="AK25" s="80"/>
      <c r="AN25" s="18"/>
    </row>
    <row r="26" spans="1:40" ht="14.25" customHeight="1" outlineLevel="1">
      <c r="A26" s="15" t="s">
        <v>12</v>
      </c>
      <c r="B26" s="1" t="str">
        <f>CONCATENATE(D10,"  -  ",D12)</f>
        <v>Markus Myllärinen, Por-83  -  Joonatan Nieminen, Por-83</v>
      </c>
      <c r="D26" s="80"/>
      <c r="E26" s="80"/>
      <c r="F26" s="80"/>
      <c r="G26" s="65">
        <v>11</v>
      </c>
      <c r="H26" s="71" t="s">
        <v>27</v>
      </c>
      <c r="I26" s="66">
        <v>8</v>
      </c>
      <c r="J26" s="72"/>
      <c r="K26" s="65">
        <v>11</v>
      </c>
      <c r="L26" s="71" t="s">
        <v>27</v>
      </c>
      <c r="M26" s="66">
        <v>5</v>
      </c>
      <c r="N26" s="72"/>
      <c r="O26" s="65">
        <v>11</v>
      </c>
      <c r="P26" s="71" t="s">
        <v>27</v>
      </c>
      <c r="Q26" s="66">
        <v>6</v>
      </c>
      <c r="R26" s="73"/>
      <c r="S26" s="65"/>
      <c r="T26" s="71" t="s">
        <v>27</v>
      </c>
      <c r="U26" s="66"/>
      <c r="V26" s="73"/>
      <c r="W26" s="65"/>
      <c r="X26" s="71" t="s">
        <v>27</v>
      </c>
      <c r="Y26" s="66"/>
      <c r="Z26" s="72"/>
      <c r="AA26" s="72"/>
      <c r="AB26" s="74">
        <f>IF($G26-$I26&gt;0,1,0)+IF($K26-$M26&gt;0,1,0)+IF($O26-$Q26&gt;0,1,0)+IF($S26-$U26&gt;0,1,0)+IF($W26-$Y26&gt;0,1,0)</f>
        <v>3</v>
      </c>
      <c r="AC26" s="75" t="s">
        <v>27</v>
      </c>
      <c r="AD26" s="76">
        <f>IF($G26-$I26&lt;0,1,0)+IF($K26-$M26&lt;0,1,0)+IF($O26-$Q26&lt;0,1,0)+IF($S26-$U26&lt;0,1,0)+IF($W26-$Y26&lt;0,1,0)</f>
        <v>0</v>
      </c>
      <c r="AE26" s="77"/>
      <c r="AF26" s="78">
        <f>IF($AB26-$AD26&gt;0,1,0)</f>
        <v>1</v>
      </c>
      <c r="AG26" s="67" t="s">
        <v>27</v>
      </c>
      <c r="AH26" s="79">
        <f>IF($AB26-$AD26&lt;0,1,0)</f>
        <v>0</v>
      </c>
      <c r="AI26" s="80"/>
      <c r="AJ26" s="80"/>
      <c r="AK26" s="80"/>
      <c r="AM26" s="7"/>
      <c r="AN26" s="18"/>
    </row>
    <row r="27" spans="1:40" ht="14.25" customHeight="1" outlineLevel="1">
      <c r="A27" s="15" t="s">
        <v>13</v>
      </c>
      <c r="B27" s="1" t="str">
        <f>CONCATENATE(D11,"  -  ",D14)</f>
        <v>Jan Nyberg, PT-Espoo  -  Viivi-Mari Vastavuo, MBF</v>
      </c>
      <c r="D27" s="80"/>
      <c r="E27" s="80"/>
      <c r="F27" s="80"/>
      <c r="G27" s="65">
        <v>11</v>
      </c>
      <c r="H27" s="71" t="s">
        <v>27</v>
      </c>
      <c r="I27" s="66">
        <v>3</v>
      </c>
      <c r="J27" s="72"/>
      <c r="K27" s="65">
        <v>11</v>
      </c>
      <c r="L27" s="71" t="s">
        <v>27</v>
      </c>
      <c r="M27" s="66">
        <v>6</v>
      </c>
      <c r="N27" s="72"/>
      <c r="O27" s="65">
        <v>11</v>
      </c>
      <c r="P27" s="71" t="s">
        <v>27</v>
      </c>
      <c r="Q27" s="66">
        <v>6</v>
      </c>
      <c r="R27" s="73"/>
      <c r="S27" s="65"/>
      <c r="T27" s="71" t="s">
        <v>27</v>
      </c>
      <c r="U27" s="66"/>
      <c r="V27" s="73"/>
      <c r="W27" s="65"/>
      <c r="X27" s="71" t="s">
        <v>27</v>
      </c>
      <c r="Y27" s="66"/>
      <c r="Z27" s="72"/>
      <c r="AA27" s="72"/>
      <c r="AB27" s="74">
        <f>IF($G27-$I27&gt;0,1,0)+IF($K27-$M27&gt;0,1,0)+IF($O27-$Q27&gt;0,1,0)+IF($S27-$U27&gt;0,1,0)+IF($W27-$Y27&gt;0,1,0)</f>
        <v>3</v>
      </c>
      <c r="AC27" s="75" t="s">
        <v>27</v>
      </c>
      <c r="AD27" s="76">
        <f>IF($G27-$I27&lt;0,1,0)+IF($K27-$M27&lt;0,1,0)+IF($O27-$Q27&lt;0,1,0)+IF($S27-$U27&lt;0,1,0)+IF($W27-$Y27&lt;0,1,0)</f>
        <v>0</v>
      </c>
      <c r="AE27" s="77"/>
      <c r="AF27" s="78">
        <f>IF($AB27-$AD27&gt;0,1,0)</f>
        <v>1</v>
      </c>
      <c r="AG27" s="67" t="s">
        <v>27</v>
      </c>
      <c r="AH27" s="79">
        <f>IF($AB27-$AD27&lt;0,1,0)</f>
        <v>0</v>
      </c>
      <c r="AI27" s="80"/>
      <c r="AJ27" s="80"/>
      <c r="AK27" s="80"/>
      <c r="AM27" s="7"/>
      <c r="AN27" s="18"/>
    </row>
    <row r="28" spans="1:40" ht="14.25" customHeight="1" outlineLevel="1">
      <c r="A28" s="15" t="s">
        <v>14</v>
      </c>
      <c r="B28" s="1" t="str">
        <f>CONCATENATE(D13,"  -  ",D15)</f>
        <v>Katri Lepiku, Nomme SK  -  </v>
      </c>
      <c r="D28" s="80"/>
      <c r="E28" s="80"/>
      <c r="F28" s="80"/>
      <c r="G28" s="65"/>
      <c r="H28" s="71" t="s">
        <v>27</v>
      </c>
      <c r="I28" s="66"/>
      <c r="J28" s="72"/>
      <c r="K28" s="65"/>
      <c r="L28" s="71" t="s">
        <v>27</v>
      </c>
      <c r="M28" s="66"/>
      <c r="N28" s="72"/>
      <c r="O28" s="65"/>
      <c r="P28" s="71" t="s">
        <v>27</v>
      </c>
      <c r="Q28" s="66"/>
      <c r="R28" s="73"/>
      <c r="S28" s="65"/>
      <c r="T28" s="71" t="s">
        <v>27</v>
      </c>
      <c r="U28" s="66"/>
      <c r="V28" s="73"/>
      <c r="W28" s="65"/>
      <c r="X28" s="71" t="s">
        <v>27</v>
      </c>
      <c r="Y28" s="66"/>
      <c r="Z28" s="72"/>
      <c r="AA28" s="72"/>
      <c r="AB28" s="74">
        <f>IF($G28-$I28&gt;0,1,0)+IF($K28-$M28&gt;0,1,0)+IF($O28-$Q28&gt;0,1,0)+IF($S28-$U28&gt;0,1,0)+IF($W28-$Y28&gt;0,1,0)</f>
        <v>0</v>
      </c>
      <c r="AC28" s="75" t="s">
        <v>27</v>
      </c>
      <c r="AD28" s="76">
        <f>IF($G28-$I28&lt;0,1,0)+IF($K28-$M28&lt;0,1,0)+IF($O28-$Q28&lt;0,1,0)+IF($S28-$U28&lt;0,1,0)+IF($W28-$Y28&lt;0,1,0)</f>
        <v>0</v>
      </c>
      <c r="AE28" s="77"/>
      <c r="AF28" s="78">
        <f>IF($AB28-$AD28&gt;0,1,0)</f>
        <v>0</v>
      </c>
      <c r="AG28" s="67" t="s">
        <v>27</v>
      </c>
      <c r="AH28" s="79">
        <f>IF($AB28-$AD28&lt;0,1,0)</f>
        <v>0</v>
      </c>
      <c r="AI28" s="80"/>
      <c r="AJ28" s="80"/>
      <c r="AK28" s="80"/>
      <c r="AM28" s="7"/>
      <c r="AN28" s="18"/>
    </row>
    <row r="29" spans="1:40" ht="14.25" customHeight="1" outlineLevel="1">
      <c r="A29" s="15"/>
      <c r="D29" s="80"/>
      <c r="E29" s="80"/>
      <c r="F29" s="80"/>
      <c r="G29" s="82"/>
      <c r="H29" s="83"/>
      <c r="I29" s="84"/>
      <c r="J29" s="72"/>
      <c r="K29" s="82"/>
      <c r="L29" s="83"/>
      <c r="M29" s="84"/>
      <c r="N29" s="72"/>
      <c r="O29" s="82"/>
      <c r="P29" s="83"/>
      <c r="Q29" s="84"/>
      <c r="R29" s="73"/>
      <c r="S29" s="82"/>
      <c r="T29" s="83"/>
      <c r="U29" s="84"/>
      <c r="V29" s="73"/>
      <c r="W29" s="82"/>
      <c r="X29" s="83"/>
      <c r="Y29" s="84"/>
      <c r="Z29" s="72"/>
      <c r="AA29" s="72"/>
      <c r="AB29" s="74"/>
      <c r="AC29" s="75"/>
      <c r="AD29" s="76"/>
      <c r="AE29" s="77"/>
      <c r="AF29" s="78"/>
      <c r="AG29" s="68"/>
      <c r="AH29" s="79"/>
      <c r="AI29" s="80"/>
      <c r="AJ29" s="80"/>
      <c r="AK29" s="80"/>
      <c r="AN29" s="18"/>
    </row>
    <row r="30" spans="1:40" ht="14.25" customHeight="1" outlineLevel="1">
      <c r="A30" s="15" t="s">
        <v>16</v>
      </c>
      <c r="B30" s="1" t="str">
        <f>CONCATENATE(D10,"  -  ",D15)</f>
        <v>Markus Myllärinen, Por-83  -  </v>
      </c>
      <c r="D30" s="80"/>
      <c r="E30" s="80"/>
      <c r="F30" s="80"/>
      <c r="G30" s="65"/>
      <c r="H30" s="71" t="s">
        <v>27</v>
      </c>
      <c r="I30" s="66"/>
      <c r="J30" s="72"/>
      <c r="K30" s="65"/>
      <c r="L30" s="71" t="s">
        <v>27</v>
      </c>
      <c r="M30" s="66"/>
      <c r="N30" s="72"/>
      <c r="O30" s="65"/>
      <c r="P30" s="71" t="s">
        <v>27</v>
      </c>
      <c r="Q30" s="66"/>
      <c r="R30" s="73"/>
      <c r="S30" s="65"/>
      <c r="T30" s="71" t="s">
        <v>27</v>
      </c>
      <c r="U30" s="66"/>
      <c r="V30" s="73"/>
      <c r="W30" s="65"/>
      <c r="X30" s="71" t="s">
        <v>27</v>
      </c>
      <c r="Y30" s="66"/>
      <c r="Z30" s="72"/>
      <c r="AA30" s="72"/>
      <c r="AB30" s="74">
        <f>IF($G30-$I30&gt;0,1,0)+IF($K30-$M30&gt;0,1,0)+IF($O30-$Q30&gt;0,1,0)+IF($S30-$U30&gt;0,1,0)+IF($W30-$Y30&gt;0,1,0)</f>
        <v>0</v>
      </c>
      <c r="AC30" s="75" t="s">
        <v>27</v>
      </c>
      <c r="AD30" s="76">
        <f>IF($G30-$I30&lt;0,1,0)+IF($K30-$M30&lt;0,1,0)+IF($O30-$Q30&lt;0,1,0)+IF($S30-$U30&lt;0,1,0)+IF($W30-$Y30&lt;0,1,0)</f>
        <v>0</v>
      </c>
      <c r="AE30" s="77"/>
      <c r="AF30" s="78">
        <f>IF($AB30-$AD30&gt;0,1,0)</f>
        <v>0</v>
      </c>
      <c r="AG30" s="67" t="s">
        <v>27</v>
      </c>
      <c r="AH30" s="79">
        <f>IF($AB30-$AD30&lt;0,1,0)</f>
        <v>0</v>
      </c>
      <c r="AI30" s="80"/>
      <c r="AJ30" s="80"/>
      <c r="AK30" s="80"/>
      <c r="AM30" s="7"/>
      <c r="AN30" s="18"/>
    </row>
    <row r="31" spans="1:40" ht="14.25" customHeight="1" outlineLevel="1">
      <c r="A31" s="15" t="s">
        <v>17</v>
      </c>
      <c r="B31" s="1" t="str">
        <f>CONCATENATE(D11,"  -  ",D12)</f>
        <v>Jan Nyberg, PT-Espoo  -  Joonatan Nieminen, Por-83</v>
      </c>
      <c r="D31" s="80"/>
      <c r="E31" s="80"/>
      <c r="F31" s="80"/>
      <c r="G31" s="65">
        <v>13</v>
      </c>
      <c r="H31" s="71" t="s">
        <v>27</v>
      </c>
      <c r="I31" s="66">
        <v>15</v>
      </c>
      <c r="J31" s="72"/>
      <c r="K31" s="65">
        <v>4</v>
      </c>
      <c r="L31" s="71" t="s">
        <v>27</v>
      </c>
      <c r="M31" s="66">
        <v>11</v>
      </c>
      <c r="N31" s="72"/>
      <c r="O31" s="65">
        <v>6</v>
      </c>
      <c r="P31" s="71" t="s">
        <v>27</v>
      </c>
      <c r="Q31" s="66">
        <v>11</v>
      </c>
      <c r="R31" s="73"/>
      <c r="S31" s="65"/>
      <c r="T31" s="71" t="s">
        <v>27</v>
      </c>
      <c r="U31" s="66"/>
      <c r="V31" s="73"/>
      <c r="W31" s="65"/>
      <c r="X31" s="71" t="s">
        <v>27</v>
      </c>
      <c r="Y31" s="66"/>
      <c r="Z31" s="72"/>
      <c r="AA31" s="72"/>
      <c r="AB31" s="74">
        <f>IF($G31-$I31&gt;0,1,0)+IF($K31-$M31&gt;0,1,0)+IF($O31-$Q31&gt;0,1,0)+IF($S31-$U31&gt;0,1,0)+IF($W31-$Y31&gt;0,1,0)</f>
        <v>0</v>
      </c>
      <c r="AC31" s="75" t="s">
        <v>27</v>
      </c>
      <c r="AD31" s="76">
        <f>IF($G31-$I31&lt;0,1,0)+IF($K31-$M31&lt;0,1,0)+IF($O31-$Q31&lt;0,1,0)+IF($S31-$U31&lt;0,1,0)+IF($W31-$Y31&lt;0,1,0)</f>
        <v>3</v>
      </c>
      <c r="AE31" s="77"/>
      <c r="AF31" s="78">
        <f>IF($AB31-$AD31&gt;0,1,0)</f>
        <v>0</v>
      </c>
      <c r="AG31" s="67" t="s">
        <v>27</v>
      </c>
      <c r="AH31" s="79">
        <f>IF($AB31-$AD31&lt;0,1,0)</f>
        <v>1</v>
      </c>
      <c r="AI31" s="80"/>
      <c r="AJ31" s="80"/>
      <c r="AK31" s="80"/>
      <c r="AM31" s="7"/>
      <c r="AN31" s="18"/>
    </row>
    <row r="32" spans="1:40" ht="14.25" customHeight="1" outlineLevel="1">
      <c r="A32" s="15" t="s">
        <v>18</v>
      </c>
      <c r="B32" s="1" t="str">
        <f>CONCATENATE(D13,"  -  ",D14)</f>
        <v>Katri Lepiku, Nomme SK  -  Viivi-Mari Vastavuo, MBF</v>
      </c>
      <c r="D32" s="80"/>
      <c r="E32" s="80"/>
      <c r="F32" s="80"/>
      <c r="G32" s="65">
        <v>6</v>
      </c>
      <c r="H32" s="71" t="s">
        <v>27</v>
      </c>
      <c r="I32" s="66">
        <v>11</v>
      </c>
      <c r="J32" s="72"/>
      <c r="K32" s="65">
        <v>6</v>
      </c>
      <c r="L32" s="71" t="s">
        <v>27</v>
      </c>
      <c r="M32" s="66">
        <v>11</v>
      </c>
      <c r="N32" s="72"/>
      <c r="O32" s="65">
        <v>5</v>
      </c>
      <c r="P32" s="71" t="s">
        <v>27</v>
      </c>
      <c r="Q32" s="66">
        <v>11</v>
      </c>
      <c r="R32" s="73"/>
      <c r="S32" s="65"/>
      <c r="T32" s="71" t="s">
        <v>27</v>
      </c>
      <c r="U32" s="66"/>
      <c r="V32" s="73"/>
      <c r="W32" s="65"/>
      <c r="X32" s="71" t="s">
        <v>27</v>
      </c>
      <c r="Y32" s="66"/>
      <c r="Z32" s="72"/>
      <c r="AA32" s="72"/>
      <c r="AB32" s="74">
        <f>IF($G32-$I32&gt;0,1,0)+IF($K32-$M32&gt;0,1,0)+IF($O32-$Q32&gt;0,1,0)+IF($S32-$U32&gt;0,1,0)+IF($W32-$Y32&gt;0,1,0)</f>
        <v>0</v>
      </c>
      <c r="AC32" s="75" t="s">
        <v>27</v>
      </c>
      <c r="AD32" s="76">
        <f>IF($G32-$I32&lt;0,1,0)+IF($K32-$M32&lt;0,1,0)+IF($O32-$Q32&lt;0,1,0)+IF($S32-$U32&lt;0,1,0)+IF($W32-$Y32&lt;0,1,0)</f>
        <v>3</v>
      </c>
      <c r="AE32" s="77"/>
      <c r="AF32" s="78">
        <f>IF($AB32-$AD32&gt;0,1,0)</f>
        <v>0</v>
      </c>
      <c r="AG32" s="67" t="s">
        <v>27</v>
      </c>
      <c r="AH32" s="79">
        <f>IF($AB32-$AD32&lt;0,1,0)</f>
        <v>1</v>
      </c>
      <c r="AI32" s="80"/>
      <c r="AJ32" s="80"/>
      <c r="AK32" s="80"/>
      <c r="AM32" s="7"/>
      <c r="AN32" s="18"/>
    </row>
    <row r="33" spans="1:40" ht="14.25" customHeight="1" outlineLevel="1">
      <c r="A33" s="15"/>
      <c r="D33" s="80"/>
      <c r="E33" s="80"/>
      <c r="F33" s="80"/>
      <c r="G33" s="82"/>
      <c r="H33" s="83"/>
      <c r="I33" s="84"/>
      <c r="J33" s="72"/>
      <c r="K33" s="82"/>
      <c r="L33" s="83"/>
      <c r="M33" s="84"/>
      <c r="N33" s="72"/>
      <c r="O33" s="82"/>
      <c r="P33" s="83"/>
      <c r="Q33" s="84"/>
      <c r="R33" s="73"/>
      <c r="S33" s="82"/>
      <c r="T33" s="83"/>
      <c r="U33" s="84"/>
      <c r="V33" s="73"/>
      <c r="W33" s="82"/>
      <c r="X33" s="83"/>
      <c r="Y33" s="84"/>
      <c r="Z33" s="72"/>
      <c r="AA33" s="72"/>
      <c r="AB33" s="74"/>
      <c r="AC33" s="75"/>
      <c r="AD33" s="76"/>
      <c r="AE33" s="77"/>
      <c r="AF33" s="78"/>
      <c r="AG33" s="68"/>
      <c r="AH33" s="79"/>
      <c r="AI33" s="80"/>
      <c r="AJ33" s="80"/>
      <c r="AK33" s="80"/>
      <c r="AN33" s="18"/>
    </row>
    <row r="34" spans="1:40" ht="14.25" customHeight="1" outlineLevel="1">
      <c r="A34" s="15" t="s">
        <v>20</v>
      </c>
      <c r="B34" s="1" t="str">
        <f>CONCATENATE(D10,"  -  ",D11)</f>
        <v>Markus Myllärinen, Por-83  -  Jan Nyberg, PT-Espoo</v>
      </c>
      <c r="D34" s="80"/>
      <c r="E34" s="80"/>
      <c r="F34" s="80"/>
      <c r="G34" s="65">
        <v>9</v>
      </c>
      <c r="H34" s="71" t="s">
        <v>27</v>
      </c>
      <c r="I34" s="66">
        <v>11</v>
      </c>
      <c r="J34" s="72"/>
      <c r="K34" s="65">
        <v>11</v>
      </c>
      <c r="L34" s="71" t="s">
        <v>27</v>
      </c>
      <c r="M34" s="66">
        <v>3</v>
      </c>
      <c r="N34" s="72"/>
      <c r="O34" s="65">
        <v>11</v>
      </c>
      <c r="P34" s="71" t="s">
        <v>27</v>
      </c>
      <c r="Q34" s="66">
        <v>4</v>
      </c>
      <c r="R34" s="73"/>
      <c r="S34" s="65">
        <v>11</v>
      </c>
      <c r="T34" s="71" t="s">
        <v>27</v>
      </c>
      <c r="U34" s="66">
        <v>6</v>
      </c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3</v>
      </c>
      <c r="AC34" s="75" t="s">
        <v>27</v>
      </c>
      <c r="AD34" s="76">
        <f>IF($G34-$I34&lt;0,1,0)+IF($K34-$M34&lt;0,1,0)+IF($O34-$Q34&lt;0,1,0)+IF($S34-$U34&lt;0,1,0)+IF($W34-$Y34&lt;0,1,0)</f>
        <v>1</v>
      </c>
      <c r="AE34" s="77"/>
      <c r="AF34" s="78">
        <f>IF($AB34-$AD34&gt;0,1,0)</f>
        <v>1</v>
      </c>
      <c r="AG34" s="67" t="s">
        <v>27</v>
      </c>
      <c r="AH34" s="79">
        <f>IF($AB34-$AD34&lt;0,1,0)</f>
        <v>0</v>
      </c>
      <c r="AI34" s="80"/>
      <c r="AJ34" s="80"/>
      <c r="AK34" s="80"/>
      <c r="AM34" s="7"/>
      <c r="AN34" s="18"/>
    </row>
    <row r="35" spans="1:40" ht="14.25" customHeight="1" outlineLevel="1">
      <c r="A35" s="15" t="s">
        <v>21</v>
      </c>
      <c r="B35" s="1" t="str">
        <f>CONCATENATE(D12,"  -  ",D13)</f>
        <v>Joonatan Nieminen, Por-83  -  Katri Lepiku, Nomme SK</v>
      </c>
      <c r="D35" s="80"/>
      <c r="E35" s="80"/>
      <c r="F35" s="80"/>
      <c r="G35" s="65">
        <v>11</v>
      </c>
      <c r="H35" s="71" t="s">
        <v>27</v>
      </c>
      <c r="I35" s="66">
        <v>13</v>
      </c>
      <c r="J35" s="72"/>
      <c r="K35" s="65">
        <v>6</v>
      </c>
      <c r="L35" s="71" t="s">
        <v>27</v>
      </c>
      <c r="M35" s="66">
        <v>11</v>
      </c>
      <c r="N35" s="72"/>
      <c r="O35" s="65">
        <v>10</v>
      </c>
      <c r="P35" s="71" t="s">
        <v>27</v>
      </c>
      <c r="Q35" s="66">
        <v>12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3</v>
      </c>
      <c r="AE35" s="77"/>
      <c r="AF35" s="78">
        <f>IF($AB35-$AD35&gt;0,1,0)</f>
        <v>0</v>
      </c>
      <c r="AG35" s="67" t="s">
        <v>27</v>
      </c>
      <c r="AH35" s="79">
        <f>IF($AB35-$AD35&lt;0,1,0)</f>
        <v>1</v>
      </c>
      <c r="AI35" s="80"/>
      <c r="AJ35" s="80"/>
      <c r="AK35" s="80"/>
      <c r="AM35" s="7"/>
      <c r="AN35" s="18"/>
    </row>
    <row r="36" spans="1:40" ht="14.25" customHeight="1" outlineLevel="1">
      <c r="A36" s="15" t="s">
        <v>22</v>
      </c>
      <c r="B36" s="1" t="str">
        <f>CONCATENATE(D14,"  -  ",D15)</f>
        <v>Viivi-Mari Vastavuo, MBF  -  </v>
      </c>
      <c r="D36" s="80"/>
      <c r="E36" s="80"/>
      <c r="F36" s="80"/>
      <c r="G36" s="65"/>
      <c r="H36" s="71" t="s">
        <v>27</v>
      </c>
      <c r="I36" s="66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85">
        <f>IF($G36-$I36&gt;0,1,0)+IF($K36-$M36&gt;0,1,0)+IF($O36-$Q36&gt;0,1,0)+IF($S36-$U36&gt;0,1,0)+IF($W36-$Y36&gt;0,1,0)</f>
        <v>0</v>
      </c>
      <c r="AC36" s="86" t="s">
        <v>27</v>
      </c>
      <c r="AD36" s="87">
        <f>IF($G36-$I36&lt;0,1,0)+IF($K36-$M36&lt;0,1,0)+IF($O36-$Q36&lt;0,1,0)+IF($S36-$U36&lt;0,1,0)+IF($W36-$Y36&lt;0,1,0)</f>
        <v>0</v>
      </c>
      <c r="AE36" s="77"/>
      <c r="AF36" s="88">
        <f>IF($AB36-$AD36&gt;0,1,0)</f>
        <v>0</v>
      </c>
      <c r="AG36" s="69" t="s">
        <v>27</v>
      </c>
      <c r="AH36" s="89">
        <f>IF($AB36-$AD36&lt;0,1,0)</f>
        <v>0</v>
      </c>
      <c r="AI36" s="80"/>
      <c r="AJ36" s="80"/>
      <c r="AK36" s="80"/>
      <c r="AM36" s="7"/>
      <c r="AN36" s="18"/>
    </row>
    <row r="37" spans="4:37" ht="14.25" customHeight="1" outlineLevel="1">
      <c r="D37" s="80"/>
      <c r="E37" s="80"/>
      <c r="F37" s="8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92"/>
      <c r="R37" s="92"/>
      <c r="S37" s="92"/>
      <c r="T37" s="92"/>
      <c r="U37" s="80"/>
      <c r="V37" s="80"/>
      <c r="W37" s="80"/>
      <c r="X37" s="80"/>
      <c r="Y37" s="80"/>
      <c r="Z37" s="80"/>
      <c r="AA37" s="80"/>
      <c r="AB37" s="80"/>
      <c r="AC37" s="90"/>
      <c r="AD37" s="90"/>
      <c r="AE37" s="90"/>
      <c r="AF37" s="90"/>
      <c r="AG37" s="80"/>
      <c r="AH37" s="80"/>
      <c r="AI37" s="80"/>
      <c r="AJ37" s="80"/>
      <c r="AK37" s="80"/>
    </row>
    <row r="38" spans="4:37" ht="14.25" customHeight="1" outlineLevel="1">
      <c r="D38" s="80"/>
      <c r="E38" s="80"/>
      <c r="F38" s="80"/>
      <c r="G38" s="90"/>
      <c r="H38" s="90"/>
      <c r="I38" s="90"/>
      <c r="J38" s="90"/>
      <c r="K38" s="90"/>
      <c r="L38" s="90"/>
      <c r="M38" s="90"/>
      <c r="N38" s="90"/>
      <c r="O38" s="90"/>
      <c r="P38" s="91"/>
      <c r="Q38" s="92"/>
      <c r="R38" s="92"/>
      <c r="S38" s="92"/>
      <c r="T38" s="92"/>
      <c r="U38" s="80"/>
      <c r="V38" s="80"/>
      <c r="W38" s="80"/>
      <c r="X38" s="80"/>
      <c r="Y38" s="80"/>
      <c r="Z38" s="80"/>
      <c r="AA38" s="80"/>
      <c r="AB38" s="80"/>
      <c r="AC38" s="90"/>
      <c r="AD38" s="90"/>
      <c r="AE38" s="90"/>
      <c r="AF38" s="90"/>
      <c r="AG38" s="80"/>
      <c r="AH38" s="80"/>
      <c r="AI38" s="80"/>
      <c r="AJ38" s="80"/>
      <c r="AK38" s="80"/>
    </row>
    <row r="39" spans="4:37" ht="14.25" customHeight="1" outlineLevel="1">
      <c r="D39" s="80"/>
      <c r="E39" s="80"/>
      <c r="F39" s="8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92"/>
      <c r="R39" s="92"/>
      <c r="S39" s="92"/>
      <c r="T39" s="92"/>
      <c r="U39" s="80"/>
      <c r="V39" s="80"/>
      <c r="W39" s="80"/>
      <c r="X39" s="80"/>
      <c r="Y39" s="80"/>
      <c r="Z39" s="80"/>
      <c r="AA39" s="80"/>
      <c r="AB39" s="80"/>
      <c r="AC39" s="90"/>
      <c r="AD39" s="90"/>
      <c r="AE39" s="90"/>
      <c r="AF39" s="90"/>
      <c r="AG39" s="80"/>
      <c r="AH39" s="80"/>
      <c r="AI39" s="80"/>
      <c r="AJ39" s="80"/>
      <c r="AK39" s="80"/>
    </row>
    <row r="40" spans="4:37" ht="14.25" customHeight="1" outlineLevel="1">
      <c r="D40" s="80"/>
      <c r="E40" s="80"/>
      <c r="F40" s="80"/>
      <c r="G40" s="90"/>
      <c r="H40" s="90"/>
      <c r="I40" s="90"/>
      <c r="J40" s="90"/>
      <c r="K40" s="90"/>
      <c r="L40" s="90"/>
      <c r="M40" s="90"/>
      <c r="N40" s="90"/>
      <c r="O40" s="90"/>
      <c r="P40" s="91"/>
      <c r="Q40" s="92"/>
      <c r="R40" s="92"/>
      <c r="S40" s="92"/>
      <c r="T40" s="92"/>
      <c r="U40" s="80"/>
      <c r="V40" s="80"/>
      <c r="W40" s="80"/>
      <c r="X40" s="80"/>
      <c r="Y40" s="80"/>
      <c r="Z40" s="80"/>
      <c r="AA40" s="80"/>
      <c r="AB40" s="80"/>
      <c r="AC40" s="90"/>
      <c r="AD40" s="90"/>
      <c r="AE40" s="90"/>
      <c r="AF40" s="90"/>
      <c r="AG40" s="80"/>
      <c r="AH40" s="80"/>
      <c r="AI40" s="80"/>
      <c r="AJ40" s="80"/>
      <c r="AK40" s="80"/>
    </row>
    <row r="41" spans="4:37" ht="14.25" customHeight="1"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</row>
    <row r="42" spans="4:37" ht="14.25" customHeight="1"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92"/>
      <c r="V42" s="92"/>
      <c r="W42" s="92"/>
      <c r="X42" s="92"/>
      <c r="Y42" s="92"/>
      <c r="Z42" s="92"/>
      <c r="AA42" s="92"/>
      <c r="AB42" s="92"/>
      <c r="AC42" s="92"/>
      <c r="AD42" s="80"/>
      <c r="AE42" s="80"/>
      <c r="AF42" s="80"/>
      <c r="AG42" s="80"/>
      <c r="AH42" s="80"/>
      <c r="AI42" s="80"/>
      <c r="AJ42" s="80"/>
      <c r="AK42" s="80"/>
    </row>
    <row r="43" spans="2:4" ht="14.25" customHeight="1">
      <c r="B43" s="95" t="s">
        <v>52</v>
      </c>
      <c r="C43" s="31"/>
      <c r="D43" s="31"/>
    </row>
    <row r="44" spans="2:37" ht="14.25" customHeight="1">
      <c r="B44" s="12"/>
      <c r="C44" s="13"/>
      <c r="D44" s="14"/>
      <c r="E44" s="126">
        <v>1</v>
      </c>
      <c r="F44" s="127"/>
      <c r="G44" s="127"/>
      <c r="H44" s="127"/>
      <c r="I44" s="128"/>
      <c r="J44" s="126">
        <v>2</v>
      </c>
      <c r="K44" s="129"/>
      <c r="L44" s="129"/>
      <c r="M44" s="129"/>
      <c r="N44" s="130"/>
      <c r="O44" s="126">
        <v>3</v>
      </c>
      <c r="P44" s="129"/>
      <c r="Q44" s="129"/>
      <c r="R44" s="129"/>
      <c r="S44" s="130"/>
      <c r="T44" s="126">
        <v>4</v>
      </c>
      <c r="U44" s="129"/>
      <c r="V44" s="129"/>
      <c r="W44" s="129"/>
      <c r="X44" s="130"/>
      <c r="Y44" s="126">
        <v>5</v>
      </c>
      <c r="Z44" s="129"/>
      <c r="AA44" s="129"/>
      <c r="AB44" s="129"/>
      <c r="AC44" s="130"/>
      <c r="AD44" s="126">
        <v>6</v>
      </c>
      <c r="AE44" s="129"/>
      <c r="AF44" s="129"/>
      <c r="AG44" s="129"/>
      <c r="AH44" s="130"/>
      <c r="AI44" s="29" t="s">
        <v>0</v>
      </c>
      <c r="AJ44" s="29" t="s">
        <v>1</v>
      </c>
      <c r="AK44" s="29" t="s">
        <v>2</v>
      </c>
    </row>
    <row r="45" spans="1:37" ht="14.25" customHeight="1">
      <c r="A45" s="20">
        <v>11</v>
      </c>
      <c r="B45" s="30">
        <v>1</v>
      </c>
      <c r="C45" s="36">
        <v>8</v>
      </c>
      <c r="D45" s="14" t="str">
        <f>IF(A45=0,"",INDEX(Nimet!$A$2:$D$251,A45,4))</f>
        <v>Patrik Rissanen, KuPTS</v>
      </c>
      <c r="E45" s="131"/>
      <c r="F45" s="132"/>
      <c r="G45" s="132"/>
      <c r="H45" s="132"/>
      <c r="I45" s="133"/>
      <c r="J45" s="134" t="str">
        <f>CONCATENATE(AB69,"-",AD69)</f>
        <v>3-1</v>
      </c>
      <c r="K45" s="135"/>
      <c r="L45" s="135"/>
      <c r="M45" s="135"/>
      <c r="N45" s="136"/>
      <c r="O45" s="134" t="str">
        <f>CONCATENATE(AB61,"-",AD61)</f>
        <v>3-0</v>
      </c>
      <c r="P45" s="135"/>
      <c r="Q45" s="135"/>
      <c r="R45" s="135"/>
      <c r="S45" s="136"/>
      <c r="T45" s="134" t="str">
        <f>CONCATENATE(AB57,"-",AD57)</f>
        <v>3-0</v>
      </c>
      <c r="U45" s="135"/>
      <c r="V45" s="135"/>
      <c r="W45" s="135"/>
      <c r="X45" s="136"/>
      <c r="Y45" s="134" t="str">
        <f>CONCATENATE(AB53,"-",AD53)</f>
        <v>3-0</v>
      </c>
      <c r="Z45" s="135"/>
      <c r="AA45" s="135"/>
      <c r="AB45" s="135"/>
      <c r="AC45" s="136"/>
      <c r="AD45" s="134" t="str">
        <f>CONCATENATE(AB65,"-",AD65)</f>
        <v>0-0</v>
      </c>
      <c r="AE45" s="135"/>
      <c r="AF45" s="135"/>
      <c r="AG45" s="135"/>
      <c r="AH45" s="136"/>
      <c r="AI45" s="29" t="str">
        <f>CONCATENATE(AF53+AF57+AF61+AF65+AF69,"-",AH53+AH57+AH61+AH65+AH69)</f>
        <v>4-0</v>
      </c>
      <c r="AJ45" s="29" t="str">
        <f>CONCATENATE(AB53+AB57+AB61+AB65+AB69,"-",AD53+AD57+AD61+AD65+AD69)</f>
        <v>12-1</v>
      </c>
      <c r="AK45" s="70">
        <v>1</v>
      </c>
    </row>
    <row r="46" spans="1:37" ht="14.25" customHeight="1">
      <c r="A46" s="20">
        <v>4</v>
      </c>
      <c r="B46" s="30">
        <v>2</v>
      </c>
      <c r="C46" s="36">
        <v>15</v>
      </c>
      <c r="D46" s="14" t="str">
        <f>IF(A46=0,"",INDEX(Nimet!$A$2:$D$251,A46,4))</f>
        <v>Mikhail Kantonistov, PT-Espoo</v>
      </c>
      <c r="E46" s="134" t="str">
        <f>CONCATENATE(AD69,"-",AB69)</f>
        <v>1-3</v>
      </c>
      <c r="F46" s="135"/>
      <c r="G46" s="135"/>
      <c r="H46" s="135"/>
      <c r="I46" s="136"/>
      <c r="J46" s="131"/>
      <c r="K46" s="132"/>
      <c r="L46" s="132"/>
      <c r="M46" s="132"/>
      <c r="N46" s="133"/>
      <c r="O46" s="134" t="str">
        <f>CONCATENATE(AB66,"-",AD66)</f>
        <v>3-0</v>
      </c>
      <c r="P46" s="135"/>
      <c r="Q46" s="135"/>
      <c r="R46" s="135"/>
      <c r="S46" s="136"/>
      <c r="T46" s="134" t="str">
        <f>CONCATENATE(AB54,"-",AD54)</f>
        <v>3-0</v>
      </c>
      <c r="U46" s="135"/>
      <c r="V46" s="135"/>
      <c r="W46" s="135"/>
      <c r="X46" s="136"/>
      <c r="Y46" s="134" t="str">
        <f>CONCATENATE(AB62,"-",AD62)</f>
        <v>3-1</v>
      </c>
      <c r="Z46" s="135"/>
      <c r="AA46" s="135"/>
      <c r="AB46" s="135"/>
      <c r="AC46" s="136"/>
      <c r="AD46" s="134" t="str">
        <f>CONCATENATE(AB58,"-",AD58)</f>
        <v>0-0</v>
      </c>
      <c r="AE46" s="127"/>
      <c r="AF46" s="127"/>
      <c r="AG46" s="127"/>
      <c r="AH46" s="128"/>
      <c r="AI46" s="11" t="str">
        <f>CONCATENATE(AF54+AF58+AF62+AF66+AH69,"-",AH54+AH58+AH62+AH66+AF69)</f>
        <v>3-1</v>
      </c>
      <c r="AJ46" s="29" t="str">
        <f>CONCATENATE(AB54+AB58+AB62+AB66+AD69,"-",AD54+AD58+AD62+AD66+AB69)</f>
        <v>10-4</v>
      </c>
      <c r="AK46" s="70">
        <v>2</v>
      </c>
    </row>
    <row r="47" spans="1:37" ht="14.25" customHeight="1">
      <c r="A47" s="20">
        <v>26</v>
      </c>
      <c r="B47" s="30">
        <v>3</v>
      </c>
      <c r="C47" s="36">
        <v>26</v>
      </c>
      <c r="D47" s="14" t="str">
        <f>IF(A47=0,"",INDEX(Nimet!$A$2:$D$251,A47,4))</f>
        <v>Konsta Kähtävä, Por-83</v>
      </c>
      <c r="E47" s="134" t="str">
        <f>CONCATENATE(AD61,"-",AB61)</f>
        <v>0-3</v>
      </c>
      <c r="F47" s="135"/>
      <c r="G47" s="135"/>
      <c r="H47" s="135"/>
      <c r="I47" s="136"/>
      <c r="J47" s="134" t="str">
        <f>CONCATENATE(AD66,"-",AB66)</f>
        <v>0-3</v>
      </c>
      <c r="K47" s="135"/>
      <c r="L47" s="135"/>
      <c r="M47" s="135"/>
      <c r="N47" s="136"/>
      <c r="O47" s="131"/>
      <c r="P47" s="132"/>
      <c r="Q47" s="132"/>
      <c r="R47" s="132"/>
      <c r="S47" s="133"/>
      <c r="T47" s="134" t="str">
        <f>CONCATENATE(AB70,"-",AD70)</f>
        <v>1-3</v>
      </c>
      <c r="U47" s="135"/>
      <c r="V47" s="135"/>
      <c r="W47" s="135"/>
      <c r="X47" s="136"/>
      <c r="Y47" s="134" t="str">
        <f>CONCATENATE(AB59,"-",AD59)</f>
        <v>0-3</v>
      </c>
      <c r="Z47" s="135"/>
      <c r="AA47" s="135"/>
      <c r="AB47" s="135"/>
      <c r="AC47" s="136"/>
      <c r="AD47" s="134" t="str">
        <f>CONCATENATE(AB55,"-",AD55)</f>
        <v>0-0</v>
      </c>
      <c r="AE47" s="135"/>
      <c r="AF47" s="135"/>
      <c r="AG47" s="135"/>
      <c r="AH47" s="136"/>
      <c r="AI47" s="29" t="str">
        <f>CONCATENATE(AF55+AF59+AH61+AH66+AF70,"-",AH55+AH59+AF61+AF66+AH70)</f>
        <v>0-4</v>
      </c>
      <c r="AJ47" s="29" t="str">
        <f>CONCATENATE(AB55+AB59+AD61+AD66+AB70,"-",AD55+AD59+AB61+AB66+AD70)</f>
        <v>1-12</v>
      </c>
      <c r="AK47" s="70">
        <v>5</v>
      </c>
    </row>
    <row r="48" spans="1:37" ht="14.25" customHeight="1">
      <c r="A48" s="20">
        <v>113</v>
      </c>
      <c r="B48" s="30">
        <v>4</v>
      </c>
      <c r="C48" s="36"/>
      <c r="D48" s="14" t="str">
        <f>IF(A48=0,"",INDEX(Nimet!$A$2:$D$251,A48,4))</f>
        <v>Oula Keski-Hynnilä, SeSi</v>
      </c>
      <c r="E48" s="134" t="str">
        <f>CONCATENATE(AD57,"-",AB57)</f>
        <v>0-3</v>
      </c>
      <c r="F48" s="135"/>
      <c r="G48" s="135"/>
      <c r="H48" s="135"/>
      <c r="I48" s="136"/>
      <c r="J48" s="134" t="str">
        <f>CONCATENATE(AD54,"-",AB54)</f>
        <v>0-3</v>
      </c>
      <c r="K48" s="135"/>
      <c r="L48" s="135"/>
      <c r="M48" s="135"/>
      <c r="N48" s="136"/>
      <c r="O48" s="134" t="str">
        <f>CONCATENATE(AD70,"-",AB70)</f>
        <v>3-1</v>
      </c>
      <c r="P48" s="135"/>
      <c r="Q48" s="135"/>
      <c r="R48" s="135"/>
      <c r="S48" s="136"/>
      <c r="T48" s="131"/>
      <c r="U48" s="132"/>
      <c r="V48" s="132"/>
      <c r="W48" s="132"/>
      <c r="X48" s="133"/>
      <c r="Y48" s="134" t="str">
        <f>CONCATENATE(AB67,"-",AD67)</f>
        <v>0-3</v>
      </c>
      <c r="Z48" s="135"/>
      <c r="AA48" s="135"/>
      <c r="AB48" s="135"/>
      <c r="AC48" s="136"/>
      <c r="AD48" s="134" t="str">
        <f>CONCATENATE(AB63,"-",AD63)</f>
        <v>0-0</v>
      </c>
      <c r="AE48" s="135"/>
      <c r="AF48" s="135"/>
      <c r="AG48" s="135"/>
      <c r="AH48" s="136"/>
      <c r="AI48" s="29" t="str">
        <f>CONCATENATE(AH54+AH57+AF63+AF67+AH70,"-",AF54+AF57+AH63+AH67+AF70)</f>
        <v>1-3</v>
      </c>
      <c r="AJ48" s="29" t="str">
        <f>CONCATENATE(AD54+AD57+AB63+AB67+AD70,"-",AB54+AB57+AD63+AD67+AB70)</f>
        <v>3-10</v>
      </c>
      <c r="AK48" s="70">
        <v>4</v>
      </c>
    </row>
    <row r="49" spans="1:37" ht="14.25" customHeight="1">
      <c r="A49" s="20">
        <v>102</v>
      </c>
      <c r="B49" s="30">
        <v>5</v>
      </c>
      <c r="C49" s="36"/>
      <c r="D49" s="14" t="str">
        <f>IF(A49=0,"",INDEX(Nimet!$A$2:$D$251,A49,4))</f>
        <v>Johanna Christiansson, Nomme SK</v>
      </c>
      <c r="E49" s="134" t="str">
        <f>CONCATENATE(AD53,"-",AB53)</f>
        <v>0-3</v>
      </c>
      <c r="F49" s="135"/>
      <c r="G49" s="135"/>
      <c r="H49" s="135"/>
      <c r="I49" s="136"/>
      <c r="J49" s="134" t="str">
        <f>CONCATENATE(AD62,"-",AB62)</f>
        <v>1-3</v>
      </c>
      <c r="K49" s="135"/>
      <c r="L49" s="135"/>
      <c r="M49" s="135"/>
      <c r="N49" s="136"/>
      <c r="O49" s="134" t="str">
        <f>CONCATENATE(AD59,"-",AB59)</f>
        <v>3-0</v>
      </c>
      <c r="P49" s="135"/>
      <c r="Q49" s="135"/>
      <c r="R49" s="135"/>
      <c r="S49" s="136"/>
      <c r="T49" s="134" t="str">
        <f>CONCATENATE(AD67,"-",AB67)</f>
        <v>3-0</v>
      </c>
      <c r="U49" s="135"/>
      <c r="V49" s="135"/>
      <c r="W49" s="135"/>
      <c r="X49" s="136"/>
      <c r="Y49" s="131"/>
      <c r="Z49" s="132"/>
      <c r="AA49" s="132"/>
      <c r="AB49" s="132"/>
      <c r="AC49" s="133"/>
      <c r="AD49" s="134" t="str">
        <f>CONCATENATE(AB71,"-",AD71)</f>
        <v>0-0</v>
      </c>
      <c r="AE49" s="135"/>
      <c r="AF49" s="135"/>
      <c r="AG49" s="135"/>
      <c r="AH49" s="136"/>
      <c r="AI49" s="29" t="str">
        <f>CONCATENATE(AH53+AH59+AH62+AH67+AF71,"-",AF53+AF59+AF62+AF67+AH71)</f>
        <v>2-2</v>
      </c>
      <c r="AJ49" s="29" t="str">
        <f>CONCATENATE(AD53+AD59+AD62+AD67+AB71,"-",AB53+AB59+AB62+AB67+AD71)</f>
        <v>7-6</v>
      </c>
      <c r="AK49" s="70">
        <v>3</v>
      </c>
    </row>
    <row r="50" spans="1:37" ht="14.25" customHeight="1">
      <c r="A50" s="20"/>
      <c r="B50" s="30">
        <v>6</v>
      </c>
      <c r="C50" s="36"/>
      <c r="D50" s="14">
        <f>IF(A50=0,"",INDEX(Nimet!$A$2:$D$251,A50,4))</f>
      </c>
      <c r="E50" s="134" t="str">
        <f>CONCATENATE(AD65,"-",AB65)</f>
        <v>0-0</v>
      </c>
      <c r="F50" s="135"/>
      <c r="G50" s="135"/>
      <c r="H50" s="135"/>
      <c r="I50" s="136"/>
      <c r="J50" s="134" t="str">
        <f>CONCATENATE(AD58,"-",AB58)</f>
        <v>0-0</v>
      </c>
      <c r="K50" s="135"/>
      <c r="L50" s="135"/>
      <c r="M50" s="135"/>
      <c r="N50" s="136"/>
      <c r="O50" s="134" t="str">
        <f>CONCATENATE(AD55,"-",AB55)</f>
        <v>0-0</v>
      </c>
      <c r="P50" s="135"/>
      <c r="Q50" s="135"/>
      <c r="R50" s="135"/>
      <c r="S50" s="136"/>
      <c r="T50" s="134" t="str">
        <f>CONCATENATE(AD63,"-",AB63)</f>
        <v>0-0</v>
      </c>
      <c r="U50" s="135"/>
      <c r="V50" s="135"/>
      <c r="W50" s="135"/>
      <c r="X50" s="136"/>
      <c r="Y50" s="134" t="str">
        <f>CONCATENATE(AD71,"-",AB71)</f>
        <v>0-0</v>
      </c>
      <c r="Z50" s="135"/>
      <c r="AA50" s="135"/>
      <c r="AB50" s="135"/>
      <c r="AC50" s="136"/>
      <c r="AD50" s="131"/>
      <c r="AE50" s="132"/>
      <c r="AF50" s="132"/>
      <c r="AG50" s="132"/>
      <c r="AH50" s="133"/>
      <c r="AI50" s="29" t="str">
        <f>CONCATENATE(AH55+AH58+AH63+AH65+AH71,"-",AF55+AF58+AF63+AF65+AF71)</f>
        <v>0-0</v>
      </c>
      <c r="AJ50" s="29" t="str">
        <f>CONCATENATE(AD55+AD58+AD63+AD65+AD71,"-",AB55+AB58+AB63+AB65+AB71)</f>
        <v>0-0</v>
      </c>
      <c r="AK50" s="70"/>
    </row>
    <row r="51" spans="1:38" ht="14.25" customHeight="1">
      <c r="A51" s="16"/>
      <c r="B51" s="3"/>
      <c r="C51" s="3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1"/>
      <c r="AJ51" s="97"/>
      <c r="AK51" s="97"/>
      <c r="AL51" s="6"/>
    </row>
    <row r="52" spans="2:37" ht="14.25" customHeight="1" outlineLevel="1">
      <c r="B52" s="19" t="s">
        <v>28</v>
      </c>
      <c r="D52" s="80"/>
      <c r="E52" s="80"/>
      <c r="F52" s="80"/>
      <c r="G52" s="98"/>
      <c r="H52" s="99">
        <v>1</v>
      </c>
      <c r="I52" s="100"/>
      <c r="J52" s="101"/>
      <c r="K52" s="102"/>
      <c r="L52" s="103">
        <v>2</v>
      </c>
      <c r="M52" s="104"/>
      <c r="N52" s="101"/>
      <c r="O52" s="102"/>
      <c r="P52" s="103">
        <v>3</v>
      </c>
      <c r="Q52" s="105"/>
      <c r="R52" s="80"/>
      <c r="S52" s="106"/>
      <c r="T52" s="107">
        <v>4</v>
      </c>
      <c r="U52" s="105"/>
      <c r="V52" s="80"/>
      <c r="W52" s="106"/>
      <c r="X52" s="107">
        <v>5</v>
      </c>
      <c r="Y52" s="105"/>
      <c r="Z52" s="96"/>
      <c r="AA52" s="96"/>
      <c r="AB52" s="106"/>
      <c r="AC52" s="108" t="s">
        <v>34</v>
      </c>
      <c r="AD52" s="105"/>
      <c r="AE52" s="101"/>
      <c r="AF52" s="102"/>
      <c r="AG52" s="109" t="s">
        <v>35</v>
      </c>
      <c r="AH52" s="110"/>
      <c r="AI52" s="80"/>
      <c r="AJ52" s="80"/>
      <c r="AK52" s="111"/>
    </row>
    <row r="53" spans="1:40" ht="14.25" customHeight="1" outlineLevel="1">
      <c r="A53" s="15" t="s">
        <v>4</v>
      </c>
      <c r="B53" s="1" t="str">
        <f>CONCATENATE(D45,"  -  ",D49)</f>
        <v>Patrik Rissanen, KuPTS  -  Johanna Christiansson, Nomme SK</v>
      </c>
      <c r="D53" s="80"/>
      <c r="E53" s="80"/>
      <c r="F53" s="80"/>
      <c r="G53" s="93">
        <v>11</v>
      </c>
      <c r="H53" s="81" t="s">
        <v>27</v>
      </c>
      <c r="I53" s="94">
        <v>7</v>
      </c>
      <c r="J53" s="72"/>
      <c r="K53" s="65">
        <v>11</v>
      </c>
      <c r="L53" s="71" t="s">
        <v>27</v>
      </c>
      <c r="M53" s="66">
        <v>8</v>
      </c>
      <c r="N53" s="72"/>
      <c r="O53" s="65">
        <v>11</v>
      </c>
      <c r="P53" s="71" t="s">
        <v>27</v>
      </c>
      <c r="Q53" s="66">
        <v>5</v>
      </c>
      <c r="R53" s="73"/>
      <c r="S53" s="65"/>
      <c r="T53" s="71" t="s">
        <v>27</v>
      </c>
      <c r="U53" s="66"/>
      <c r="V53" s="73"/>
      <c r="W53" s="65"/>
      <c r="X53" s="71" t="s">
        <v>27</v>
      </c>
      <c r="Y53" s="66"/>
      <c r="Z53" s="72"/>
      <c r="AA53" s="72"/>
      <c r="AB53" s="74">
        <f>IF($G53-$I53&gt;0,1,0)+IF($K53-$M53&gt;0,1,0)+IF($O53-$Q53&gt;0,1,0)+IF($S53-$U53&gt;0,1,0)+IF($W53-$Y53&gt;0,1,0)</f>
        <v>3</v>
      </c>
      <c r="AC53" s="75" t="s">
        <v>27</v>
      </c>
      <c r="AD53" s="76">
        <f>IF($G53-$I53&lt;0,1,0)+IF($K53-$M53&lt;0,1,0)+IF($O53-$Q53&lt;0,1,0)+IF($S53-$U53&lt;0,1,0)+IF($W53-$Y53&lt;0,1,0)</f>
        <v>0</v>
      </c>
      <c r="AE53" s="77"/>
      <c r="AF53" s="78">
        <f>IF($AB53-$AD53&gt;0,1,0)</f>
        <v>1</v>
      </c>
      <c r="AG53" s="67" t="s">
        <v>27</v>
      </c>
      <c r="AH53" s="79">
        <f>IF($AB53-$AD53&lt;0,1,0)</f>
        <v>0</v>
      </c>
      <c r="AI53" s="80"/>
      <c r="AJ53" s="80"/>
      <c r="AK53" s="80"/>
      <c r="AM53" s="7"/>
      <c r="AN53" s="18"/>
    </row>
    <row r="54" spans="1:40" ht="14.25" customHeight="1" outlineLevel="1">
      <c r="A54" s="15" t="s">
        <v>5</v>
      </c>
      <c r="B54" s="1" t="str">
        <f>CONCATENATE(D46,"  -  ",D48)</f>
        <v>Mikhail Kantonistov, PT-Espoo  -  Oula Keski-Hynnilä, SeSi</v>
      </c>
      <c r="D54" s="80"/>
      <c r="E54" s="80"/>
      <c r="F54" s="80"/>
      <c r="G54" s="93">
        <v>11</v>
      </c>
      <c r="H54" s="81" t="s">
        <v>27</v>
      </c>
      <c r="I54" s="94">
        <v>2</v>
      </c>
      <c r="J54" s="72"/>
      <c r="K54" s="65">
        <v>11</v>
      </c>
      <c r="L54" s="71" t="s">
        <v>27</v>
      </c>
      <c r="M54" s="66">
        <v>4</v>
      </c>
      <c r="N54" s="72"/>
      <c r="O54" s="65">
        <v>11</v>
      </c>
      <c r="P54" s="71" t="s">
        <v>27</v>
      </c>
      <c r="Q54" s="66">
        <v>4</v>
      </c>
      <c r="R54" s="73"/>
      <c r="S54" s="65"/>
      <c r="T54" s="71" t="s">
        <v>27</v>
      </c>
      <c r="U54" s="66"/>
      <c r="V54" s="73"/>
      <c r="W54" s="65"/>
      <c r="X54" s="71" t="s">
        <v>27</v>
      </c>
      <c r="Y54" s="66"/>
      <c r="Z54" s="72"/>
      <c r="AA54" s="72"/>
      <c r="AB54" s="74">
        <f>IF($G54-$I54&gt;0,1,0)+IF($K54-$M54&gt;0,1,0)+IF($O54-$Q54&gt;0,1,0)+IF($S54-$U54&gt;0,1,0)+IF($W54-$Y54&gt;0,1,0)</f>
        <v>3</v>
      </c>
      <c r="AC54" s="75" t="s">
        <v>27</v>
      </c>
      <c r="AD54" s="76">
        <f>IF($G54-$I54&lt;0,1,0)+IF($K54-$M54&lt;0,1,0)+IF($O54-$Q54&lt;0,1,0)+IF($S54-$U54&lt;0,1,0)+IF($W54-$Y54&lt;0,1,0)</f>
        <v>0</v>
      </c>
      <c r="AE54" s="77"/>
      <c r="AF54" s="78">
        <f>IF($AB54-$AD54&gt;0,1,0)</f>
        <v>1</v>
      </c>
      <c r="AG54" s="67" t="s">
        <v>27</v>
      </c>
      <c r="AH54" s="79">
        <f>IF($AB54-$AD54&lt;0,1,0)</f>
        <v>0</v>
      </c>
      <c r="AI54" s="80"/>
      <c r="AJ54" s="80"/>
      <c r="AK54" s="80"/>
      <c r="AM54" s="7"/>
      <c r="AN54" s="18"/>
    </row>
    <row r="55" spans="1:40" ht="14.25" customHeight="1" outlineLevel="1">
      <c r="A55" s="15" t="s">
        <v>6</v>
      </c>
      <c r="B55" s="1" t="str">
        <f>CONCATENATE(D47,"  -  ",D50)</f>
        <v>Konsta Kähtävä, Por-83  -  </v>
      </c>
      <c r="D55" s="80"/>
      <c r="E55" s="80"/>
      <c r="F55" s="80"/>
      <c r="G55" s="93"/>
      <c r="H55" s="81" t="s">
        <v>27</v>
      </c>
      <c r="I55" s="94"/>
      <c r="J55" s="72"/>
      <c r="K55" s="65"/>
      <c r="L55" s="71" t="s">
        <v>27</v>
      </c>
      <c r="M55" s="66"/>
      <c r="N55" s="72"/>
      <c r="O55" s="65"/>
      <c r="P55" s="71" t="s">
        <v>27</v>
      </c>
      <c r="Q55" s="66"/>
      <c r="R55" s="73"/>
      <c r="S55" s="65"/>
      <c r="T55" s="71" t="s">
        <v>27</v>
      </c>
      <c r="U55" s="66"/>
      <c r="V55" s="73"/>
      <c r="W55" s="65"/>
      <c r="X55" s="71" t="s">
        <v>27</v>
      </c>
      <c r="Y55" s="66"/>
      <c r="Z55" s="72"/>
      <c r="AA55" s="72"/>
      <c r="AB55" s="74">
        <f>IF($G55-$I55&gt;0,1,0)+IF($K55-$M55&gt;0,1,0)+IF($O55-$Q55&gt;0,1,0)+IF($S55-$U55&gt;0,1,0)+IF($W55-$Y55&gt;0,1,0)</f>
        <v>0</v>
      </c>
      <c r="AC55" s="75" t="s">
        <v>27</v>
      </c>
      <c r="AD55" s="76">
        <f>IF($G55-$I55&lt;0,1,0)+IF($K55-$M55&lt;0,1,0)+IF($O55-$Q55&lt;0,1,0)+IF($S55-$U55&lt;0,1,0)+IF($W55-$Y55&lt;0,1,0)</f>
        <v>0</v>
      </c>
      <c r="AE55" s="77"/>
      <c r="AF55" s="78">
        <f>IF($AB55-$AD55&gt;0,1,0)</f>
        <v>0</v>
      </c>
      <c r="AG55" s="67" t="s">
        <v>27</v>
      </c>
      <c r="AH55" s="79">
        <f>IF($AB55-$AD55&lt;0,1,0)</f>
        <v>0</v>
      </c>
      <c r="AI55" s="80"/>
      <c r="AJ55" s="80"/>
      <c r="AK55" s="80"/>
      <c r="AM55" s="7"/>
      <c r="AN55" s="18"/>
    </row>
    <row r="56" spans="1:40" ht="14.25" customHeight="1" outlineLevel="1">
      <c r="A56" s="15"/>
      <c r="D56" s="80"/>
      <c r="E56" s="80"/>
      <c r="F56" s="80"/>
      <c r="G56" s="82"/>
      <c r="H56" s="83"/>
      <c r="I56" s="84"/>
      <c r="J56" s="72"/>
      <c r="K56" s="82"/>
      <c r="L56" s="83"/>
      <c r="M56" s="84"/>
      <c r="N56" s="72"/>
      <c r="O56" s="82"/>
      <c r="P56" s="83"/>
      <c r="Q56" s="84"/>
      <c r="R56" s="73"/>
      <c r="S56" s="82"/>
      <c r="T56" s="83"/>
      <c r="U56" s="84"/>
      <c r="V56" s="73"/>
      <c r="W56" s="82"/>
      <c r="X56" s="83"/>
      <c r="Y56" s="84"/>
      <c r="Z56" s="72"/>
      <c r="AA56" s="72"/>
      <c r="AB56" s="74"/>
      <c r="AC56" s="75"/>
      <c r="AD56" s="76"/>
      <c r="AE56" s="77"/>
      <c r="AF56" s="78"/>
      <c r="AG56" s="68"/>
      <c r="AH56" s="79"/>
      <c r="AI56" s="80"/>
      <c r="AJ56" s="80"/>
      <c r="AK56" s="80"/>
      <c r="AN56" s="18"/>
    </row>
    <row r="57" spans="1:40" ht="14.25" customHeight="1" outlineLevel="1">
      <c r="A57" s="15" t="s">
        <v>8</v>
      </c>
      <c r="B57" s="1" t="str">
        <f>CONCATENATE(D45,"  -  ",D48)</f>
        <v>Patrik Rissanen, KuPTS  -  Oula Keski-Hynnilä, SeSi</v>
      </c>
      <c r="D57" s="80"/>
      <c r="E57" s="80"/>
      <c r="F57" s="80"/>
      <c r="G57" s="65">
        <v>11</v>
      </c>
      <c r="H57" s="71" t="s">
        <v>27</v>
      </c>
      <c r="I57" s="66">
        <v>4</v>
      </c>
      <c r="J57" s="72"/>
      <c r="K57" s="65">
        <v>11</v>
      </c>
      <c r="L57" s="71" t="s">
        <v>27</v>
      </c>
      <c r="M57" s="66">
        <v>4</v>
      </c>
      <c r="N57" s="72"/>
      <c r="O57" s="65">
        <v>11</v>
      </c>
      <c r="P57" s="71" t="s">
        <v>27</v>
      </c>
      <c r="Q57" s="66">
        <v>0</v>
      </c>
      <c r="R57" s="73"/>
      <c r="S57" s="65"/>
      <c r="T57" s="71" t="s">
        <v>27</v>
      </c>
      <c r="U57" s="66"/>
      <c r="V57" s="73"/>
      <c r="W57" s="65"/>
      <c r="X57" s="71" t="s">
        <v>27</v>
      </c>
      <c r="Y57" s="66"/>
      <c r="Z57" s="72"/>
      <c r="AA57" s="72"/>
      <c r="AB57" s="74">
        <f>IF($G57-$I57&gt;0,1,0)+IF($K57-$M57&gt;0,1,0)+IF($O57-$Q57&gt;0,1,0)+IF($S57-$U57&gt;0,1,0)+IF($W57-$Y57&gt;0,1,0)</f>
        <v>3</v>
      </c>
      <c r="AC57" s="75" t="s">
        <v>27</v>
      </c>
      <c r="AD57" s="76">
        <f>IF($G57-$I57&lt;0,1,0)+IF($K57-$M57&lt;0,1,0)+IF($O57-$Q57&lt;0,1,0)+IF($S57-$U57&lt;0,1,0)+IF($W57-$Y57&lt;0,1,0)</f>
        <v>0</v>
      </c>
      <c r="AE57" s="77"/>
      <c r="AF57" s="78">
        <f>IF($AB57-$AD57&gt;0,1,0)</f>
        <v>1</v>
      </c>
      <c r="AG57" s="67" t="s">
        <v>27</v>
      </c>
      <c r="AH57" s="79">
        <f>IF($AB57-$AD57&lt;0,1,0)</f>
        <v>0</v>
      </c>
      <c r="AI57" s="80"/>
      <c r="AJ57" s="80"/>
      <c r="AK57" s="80"/>
      <c r="AM57" s="7"/>
      <c r="AN57" s="18"/>
    </row>
    <row r="58" spans="1:40" ht="14.25" customHeight="1" outlineLevel="1">
      <c r="A58" s="15" t="s">
        <v>9</v>
      </c>
      <c r="B58" s="1" t="str">
        <f>CONCATENATE(D46,"  -  ",D50)</f>
        <v>Mikhail Kantonistov, PT-Espoo  -  </v>
      </c>
      <c r="D58" s="80"/>
      <c r="E58" s="80"/>
      <c r="F58" s="80"/>
      <c r="G58" s="65"/>
      <c r="H58" s="71" t="s">
        <v>27</v>
      </c>
      <c r="I58" s="66"/>
      <c r="J58" s="72"/>
      <c r="K58" s="65"/>
      <c r="L58" s="71" t="s">
        <v>27</v>
      </c>
      <c r="M58" s="66"/>
      <c r="N58" s="72"/>
      <c r="O58" s="65"/>
      <c r="P58" s="71" t="s">
        <v>27</v>
      </c>
      <c r="Q58" s="66"/>
      <c r="R58" s="73"/>
      <c r="S58" s="65"/>
      <c r="T58" s="71" t="s">
        <v>27</v>
      </c>
      <c r="U58" s="66"/>
      <c r="V58" s="73"/>
      <c r="W58" s="65"/>
      <c r="X58" s="71" t="s">
        <v>27</v>
      </c>
      <c r="Y58" s="66"/>
      <c r="Z58" s="72"/>
      <c r="AA58" s="72"/>
      <c r="AB58" s="74">
        <f>IF($G58-$I58&gt;0,1,0)+IF($K58-$M58&gt;0,1,0)+IF($O58-$Q58&gt;0,1,0)+IF($S58-$U58&gt;0,1,0)+IF($W58-$Y58&gt;0,1,0)</f>
        <v>0</v>
      </c>
      <c r="AC58" s="75" t="s">
        <v>27</v>
      </c>
      <c r="AD58" s="76">
        <f>IF($G58-$I58&lt;0,1,0)+IF($K58-$M58&lt;0,1,0)+IF($O58-$Q58&lt;0,1,0)+IF($S58-$U58&lt;0,1,0)+IF($W58-$Y58&lt;0,1,0)</f>
        <v>0</v>
      </c>
      <c r="AE58" s="77"/>
      <c r="AF58" s="78">
        <f>IF($AB58-$AD58&gt;0,1,0)</f>
        <v>0</v>
      </c>
      <c r="AG58" s="67" t="s">
        <v>27</v>
      </c>
      <c r="AH58" s="79">
        <f>IF($AB58-$AD58&lt;0,1,0)</f>
        <v>0</v>
      </c>
      <c r="AI58" s="80"/>
      <c r="AJ58" s="80"/>
      <c r="AK58" s="80"/>
      <c r="AM58" s="7"/>
      <c r="AN58" s="18"/>
    </row>
    <row r="59" spans="1:40" ht="14.25" customHeight="1" outlineLevel="1">
      <c r="A59" s="15" t="s">
        <v>10</v>
      </c>
      <c r="B59" s="1" t="str">
        <f>CONCATENATE(D47,"  -  ",D49)</f>
        <v>Konsta Kähtävä, Por-83  -  Johanna Christiansson, Nomme SK</v>
      </c>
      <c r="D59" s="80"/>
      <c r="E59" s="80"/>
      <c r="F59" s="80"/>
      <c r="G59" s="65">
        <v>4</v>
      </c>
      <c r="H59" s="71" t="s">
        <v>27</v>
      </c>
      <c r="I59" s="66">
        <v>11</v>
      </c>
      <c r="J59" s="72"/>
      <c r="K59" s="65">
        <v>4</v>
      </c>
      <c r="L59" s="71" t="s">
        <v>27</v>
      </c>
      <c r="M59" s="66">
        <v>11</v>
      </c>
      <c r="N59" s="72"/>
      <c r="O59" s="65">
        <v>10</v>
      </c>
      <c r="P59" s="71" t="s">
        <v>27</v>
      </c>
      <c r="Q59" s="66">
        <v>12</v>
      </c>
      <c r="R59" s="73"/>
      <c r="S59" s="65"/>
      <c r="T59" s="71" t="s">
        <v>27</v>
      </c>
      <c r="U59" s="66"/>
      <c r="V59" s="73"/>
      <c r="W59" s="65"/>
      <c r="X59" s="71" t="s">
        <v>27</v>
      </c>
      <c r="Y59" s="66"/>
      <c r="Z59" s="72"/>
      <c r="AA59" s="72"/>
      <c r="AB59" s="74">
        <f>IF($G59-$I59&gt;0,1,0)+IF($K59-$M59&gt;0,1,0)+IF($O59-$Q59&gt;0,1,0)+IF($S59-$U59&gt;0,1,0)+IF($W59-$Y59&gt;0,1,0)</f>
        <v>0</v>
      </c>
      <c r="AC59" s="75" t="s">
        <v>27</v>
      </c>
      <c r="AD59" s="76">
        <f>IF($G59-$I59&lt;0,1,0)+IF($K59-$M59&lt;0,1,0)+IF($O59-$Q59&lt;0,1,0)+IF($S59-$U59&lt;0,1,0)+IF($W59-$Y59&lt;0,1,0)</f>
        <v>3</v>
      </c>
      <c r="AE59" s="77"/>
      <c r="AF59" s="78">
        <f>IF($AB59-$AD59&gt;0,1,0)</f>
        <v>0</v>
      </c>
      <c r="AG59" s="67" t="s">
        <v>27</v>
      </c>
      <c r="AH59" s="79">
        <f>IF($AB59-$AD59&lt;0,1,0)</f>
        <v>1</v>
      </c>
      <c r="AI59" s="80"/>
      <c r="AJ59" s="80"/>
      <c r="AK59" s="80"/>
      <c r="AM59" s="7"/>
      <c r="AN59" s="18"/>
    </row>
    <row r="60" spans="1:40" ht="14.25" customHeight="1" outlineLevel="1">
      <c r="A60" s="15"/>
      <c r="D60" s="80"/>
      <c r="E60" s="80"/>
      <c r="F60" s="80"/>
      <c r="G60" s="82"/>
      <c r="H60" s="83"/>
      <c r="I60" s="84"/>
      <c r="J60" s="72"/>
      <c r="K60" s="82"/>
      <c r="L60" s="83"/>
      <c r="M60" s="84"/>
      <c r="N60" s="72"/>
      <c r="O60" s="82"/>
      <c r="P60" s="83"/>
      <c r="Q60" s="84"/>
      <c r="R60" s="73"/>
      <c r="S60" s="82"/>
      <c r="T60" s="83"/>
      <c r="U60" s="84"/>
      <c r="V60" s="73"/>
      <c r="W60" s="82"/>
      <c r="X60" s="83"/>
      <c r="Y60" s="84"/>
      <c r="Z60" s="72"/>
      <c r="AA60" s="72"/>
      <c r="AB60" s="74"/>
      <c r="AC60" s="75"/>
      <c r="AD60" s="76"/>
      <c r="AE60" s="77"/>
      <c r="AF60" s="78"/>
      <c r="AG60" s="68"/>
      <c r="AH60" s="79"/>
      <c r="AI60" s="80"/>
      <c r="AJ60" s="80"/>
      <c r="AK60" s="80"/>
      <c r="AN60" s="18"/>
    </row>
    <row r="61" spans="1:40" ht="14.25" customHeight="1" outlineLevel="1">
      <c r="A61" s="15" t="s">
        <v>12</v>
      </c>
      <c r="B61" s="1" t="str">
        <f>CONCATENATE(D45,"  -  ",D47)</f>
        <v>Patrik Rissanen, KuPTS  -  Konsta Kähtävä, Por-83</v>
      </c>
      <c r="D61" s="80"/>
      <c r="E61" s="80"/>
      <c r="F61" s="80"/>
      <c r="G61" s="65">
        <v>11</v>
      </c>
      <c r="H61" s="71" t="s">
        <v>27</v>
      </c>
      <c r="I61" s="66">
        <v>8</v>
      </c>
      <c r="J61" s="72"/>
      <c r="K61" s="65">
        <v>11</v>
      </c>
      <c r="L61" s="71" t="s">
        <v>27</v>
      </c>
      <c r="M61" s="66">
        <v>8</v>
      </c>
      <c r="N61" s="72"/>
      <c r="O61" s="65">
        <v>11</v>
      </c>
      <c r="P61" s="71" t="s">
        <v>27</v>
      </c>
      <c r="Q61" s="66">
        <v>7</v>
      </c>
      <c r="R61" s="73"/>
      <c r="S61" s="65"/>
      <c r="T61" s="71" t="s">
        <v>27</v>
      </c>
      <c r="U61" s="66"/>
      <c r="V61" s="73"/>
      <c r="W61" s="65"/>
      <c r="X61" s="71" t="s">
        <v>27</v>
      </c>
      <c r="Y61" s="66"/>
      <c r="Z61" s="72"/>
      <c r="AA61" s="72"/>
      <c r="AB61" s="74">
        <f>IF($G61-$I61&gt;0,1,0)+IF($K61-$M61&gt;0,1,0)+IF($O61-$Q61&gt;0,1,0)+IF($S61-$U61&gt;0,1,0)+IF($W61-$Y61&gt;0,1,0)</f>
        <v>3</v>
      </c>
      <c r="AC61" s="75" t="s">
        <v>27</v>
      </c>
      <c r="AD61" s="76">
        <f>IF($G61-$I61&lt;0,1,0)+IF($K61-$M61&lt;0,1,0)+IF($O61-$Q61&lt;0,1,0)+IF($S61-$U61&lt;0,1,0)+IF($W61-$Y61&lt;0,1,0)</f>
        <v>0</v>
      </c>
      <c r="AE61" s="77"/>
      <c r="AF61" s="78">
        <f>IF($AB61-$AD61&gt;0,1,0)</f>
        <v>1</v>
      </c>
      <c r="AG61" s="67" t="s">
        <v>27</v>
      </c>
      <c r="AH61" s="79">
        <f>IF($AB61-$AD61&lt;0,1,0)</f>
        <v>0</v>
      </c>
      <c r="AI61" s="80"/>
      <c r="AJ61" s="80"/>
      <c r="AK61" s="80"/>
      <c r="AM61" s="7"/>
      <c r="AN61" s="18"/>
    </row>
    <row r="62" spans="1:40" ht="14.25" customHeight="1" outlineLevel="1">
      <c r="A62" s="15" t="s">
        <v>13</v>
      </c>
      <c r="B62" s="1" t="str">
        <f>CONCATENATE(D46,"  -  ",D49)</f>
        <v>Mikhail Kantonistov, PT-Espoo  -  Johanna Christiansson, Nomme SK</v>
      </c>
      <c r="D62" s="80"/>
      <c r="E62" s="80"/>
      <c r="F62" s="80"/>
      <c r="G62" s="65">
        <v>12</v>
      </c>
      <c r="H62" s="71" t="s">
        <v>27</v>
      </c>
      <c r="I62" s="66">
        <v>10</v>
      </c>
      <c r="J62" s="72"/>
      <c r="K62" s="65">
        <v>14</v>
      </c>
      <c r="L62" s="71" t="s">
        <v>27</v>
      </c>
      <c r="M62" s="66">
        <v>12</v>
      </c>
      <c r="N62" s="72"/>
      <c r="O62" s="65">
        <v>8</v>
      </c>
      <c r="P62" s="71" t="s">
        <v>27</v>
      </c>
      <c r="Q62" s="66">
        <v>11</v>
      </c>
      <c r="R62" s="73"/>
      <c r="S62" s="65">
        <v>13</v>
      </c>
      <c r="T62" s="71" t="s">
        <v>27</v>
      </c>
      <c r="U62" s="66">
        <v>11</v>
      </c>
      <c r="V62" s="73"/>
      <c r="W62" s="65"/>
      <c r="X62" s="71" t="s">
        <v>27</v>
      </c>
      <c r="Y62" s="66"/>
      <c r="Z62" s="72"/>
      <c r="AA62" s="72"/>
      <c r="AB62" s="74">
        <f>IF($G62-$I62&gt;0,1,0)+IF($K62-$M62&gt;0,1,0)+IF($O62-$Q62&gt;0,1,0)+IF($S62-$U62&gt;0,1,0)+IF($W62-$Y62&gt;0,1,0)</f>
        <v>3</v>
      </c>
      <c r="AC62" s="75" t="s">
        <v>27</v>
      </c>
      <c r="AD62" s="76">
        <f>IF($G62-$I62&lt;0,1,0)+IF($K62-$M62&lt;0,1,0)+IF($O62-$Q62&lt;0,1,0)+IF($S62-$U62&lt;0,1,0)+IF($W62-$Y62&lt;0,1,0)</f>
        <v>1</v>
      </c>
      <c r="AE62" s="77"/>
      <c r="AF62" s="78">
        <f>IF($AB62-$AD62&gt;0,1,0)</f>
        <v>1</v>
      </c>
      <c r="AG62" s="67" t="s">
        <v>27</v>
      </c>
      <c r="AH62" s="79">
        <f>IF($AB62-$AD62&lt;0,1,0)</f>
        <v>0</v>
      </c>
      <c r="AI62" s="80"/>
      <c r="AJ62" s="80"/>
      <c r="AK62" s="80"/>
      <c r="AM62" s="7"/>
      <c r="AN62" s="18"/>
    </row>
    <row r="63" spans="1:40" ht="14.25" customHeight="1" outlineLevel="1">
      <c r="A63" s="15" t="s">
        <v>14</v>
      </c>
      <c r="B63" s="1" t="str">
        <f>CONCATENATE(D48,"  -  ",D50)</f>
        <v>Oula Keski-Hynnilä, SeSi  -  </v>
      </c>
      <c r="D63" s="80"/>
      <c r="E63" s="80"/>
      <c r="F63" s="80"/>
      <c r="G63" s="65"/>
      <c r="H63" s="71" t="s">
        <v>27</v>
      </c>
      <c r="I63" s="66"/>
      <c r="J63" s="72"/>
      <c r="K63" s="65"/>
      <c r="L63" s="71" t="s">
        <v>27</v>
      </c>
      <c r="M63" s="66"/>
      <c r="N63" s="72"/>
      <c r="O63" s="65"/>
      <c r="P63" s="71" t="s">
        <v>27</v>
      </c>
      <c r="Q63" s="66"/>
      <c r="R63" s="73"/>
      <c r="S63" s="65"/>
      <c r="T63" s="71" t="s">
        <v>27</v>
      </c>
      <c r="U63" s="66"/>
      <c r="V63" s="73"/>
      <c r="W63" s="65"/>
      <c r="X63" s="71" t="s">
        <v>27</v>
      </c>
      <c r="Y63" s="66"/>
      <c r="Z63" s="72"/>
      <c r="AA63" s="72"/>
      <c r="AB63" s="74">
        <f>IF($G63-$I63&gt;0,1,0)+IF($K63-$M63&gt;0,1,0)+IF($O63-$Q63&gt;0,1,0)+IF($S63-$U63&gt;0,1,0)+IF($W63-$Y63&gt;0,1,0)</f>
        <v>0</v>
      </c>
      <c r="AC63" s="75" t="s">
        <v>27</v>
      </c>
      <c r="AD63" s="76">
        <f>IF($G63-$I63&lt;0,1,0)+IF($K63-$M63&lt;0,1,0)+IF($O63-$Q63&lt;0,1,0)+IF($S63-$U63&lt;0,1,0)+IF($W63-$Y63&lt;0,1,0)</f>
        <v>0</v>
      </c>
      <c r="AE63" s="77"/>
      <c r="AF63" s="78">
        <f>IF($AB63-$AD63&gt;0,1,0)</f>
        <v>0</v>
      </c>
      <c r="AG63" s="67" t="s">
        <v>27</v>
      </c>
      <c r="AH63" s="79">
        <f>IF($AB63-$AD63&lt;0,1,0)</f>
        <v>0</v>
      </c>
      <c r="AI63" s="80"/>
      <c r="AJ63" s="80"/>
      <c r="AK63" s="80"/>
      <c r="AM63" s="7"/>
      <c r="AN63" s="18"/>
    </row>
    <row r="64" spans="1:40" ht="14.25" customHeight="1" outlineLevel="1">
      <c r="A64" s="15"/>
      <c r="D64" s="80"/>
      <c r="E64" s="80"/>
      <c r="F64" s="80"/>
      <c r="G64" s="82"/>
      <c r="H64" s="83"/>
      <c r="I64" s="84"/>
      <c r="J64" s="72"/>
      <c r="K64" s="82"/>
      <c r="L64" s="83"/>
      <c r="M64" s="84"/>
      <c r="N64" s="72"/>
      <c r="O64" s="82"/>
      <c r="P64" s="83"/>
      <c r="Q64" s="84"/>
      <c r="R64" s="73"/>
      <c r="S64" s="82"/>
      <c r="T64" s="83"/>
      <c r="U64" s="84"/>
      <c r="V64" s="73"/>
      <c r="W64" s="82"/>
      <c r="X64" s="83"/>
      <c r="Y64" s="84"/>
      <c r="Z64" s="72"/>
      <c r="AA64" s="72"/>
      <c r="AB64" s="74"/>
      <c r="AC64" s="75"/>
      <c r="AD64" s="76"/>
      <c r="AE64" s="77"/>
      <c r="AF64" s="78"/>
      <c r="AG64" s="68"/>
      <c r="AH64" s="79"/>
      <c r="AI64" s="80"/>
      <c r="AJ64" s="80"/>
      <c r="AK64" s="80"/>
      <c r="AN64" s="18"/>
    </row>
    <row r="65" spans="1:40" ht="14.25" customHeight="1" outlineLevel="1">
      <c r="A65" s="15" t="s">
        <v>16</v>
      </c>
      <c r="B65" s="1" t="str">
        <f>CONCATENATE(D45,"  -  ",D50)</f>
        <v>Patrik Rissanen, KuPTS  -  </v>
      </c>
      <c r="D65" s="80"/>
      <c r="E65" s="80"/>
      <c r="F65" s="80"/>
      <c r="G65" s="65"/>
      <c r="H65" s="71" t="s">
        <v>27</v>
      </c>
      <c r="I65" s="66"/>
      <c r="J65" s="72"/>
      <c r="K65" s="65"/>
      <c r="L65" s="71" t="s">
        <v>27</v>
      </c>
      <c r="M65" s="66"/>
      <c r="N65" s="72"/>
      <c r="O65" s="65"/>
      <c r="P65" s="71" t="s">
        <v>27</v>
      </c>
      <c r="Q65" s="66"/>
      <c r="R65" s="73"/>
      <c r="S65" s="65"/>
      <c r="T65" s="71" t="s">
        <v>27</v>
      </c>
      <c r="U65" s="66"/>
      <c r="V65" s="73"/>
      <c r="W65" s="65"/>
      <c r="X65" s="71" t="s">
        <v>27</v>
      </c>
      <c r="Y65" s="66"/>
      <c r="Z65" s="72"/>
      <c r="AA65" s="72"/>
      <c r="AB65" s="74">
        <f>IF($G65-$I65&gt;0,1,0)+IF($K65-$M65&gt;0,1,0)+IF($O65-$Q65&gt;0,1,0)+IF($S65-$U65&gt;0,1,0)+IF($W65-$Y65&gt;0,1,0)</f>
        <v>0</v>
      </c>
      <c r="AC65" s="75" t="s">
        <v>27</v>
      </c>
      <c r="AD65" s="76">
        <f>IF($G65-$I65&lt;0,1,0)+IF($K65-$M65&lt;0,1,0)+IF($O65-$Q65&lt;0,1,0)+IF($S65-$U65&lt;0,1,0)+IF($W65-$Y65&lt;0,1,0)</f>
        <v>0</v>
      </c>
      <c r="AE65" s="77"/>
      <c r="AF65" s="78">
        <f>IF($AB65-$AD65&gt;0,1,0)</f>
        <v>0</v>
      </c>
      <c r="AG65" s="67" t="s">
        <v>27</v>
      </c>
      <c r="AH65" s="79">
        <f>IF($AB65-$AD65&lt;0,1,0)</f>
        <v>0</v>
      </c>
      <c r="AI65" s="80"/>
      <c r="AJ65" s="80"/>
      <c r="AK65" s="80"/>
      <c r="AM65" s="7"/>
      <c r="AN65" s="18"/>
    </row>
    <row r="66" spans="1:40" ht="14.25" customHeight="1" outlineLevel="1">
      <c r="A66" s="15" t="s">
        <v>17</v>
      </c>
      <c r="B66" s="1" t="str">
        <f>CONCATENATE(D46,"  -  ",D47)</f>
        <v>Mikhail Kantonistov, PT-Espoo  -  Konsta Kähtävä, Por-83</v>
      </c>
      <c r="D66" s="80"/>
      <c r="E66" s="80"/>
      <c r="F66" s="80"/>
      <c r="G66" s="65">
        <v>11</v>
      </c>
      <c r="H66" s="71" t="s">
        <v>27</v>
      </c>
      <c r="I66" s="66">
        <v>5</v>
      </c>
      <c r="J66" s="72"/>
      <c r="K66" s="65">
        <v>11</v>
      </c>
      <c r="L66" s="71" t="s">
        <v>27</v>
      </c>
      <c r="M66" s="66">
        <v>4</v>
      </c>
      <c r="N66" s="72"/>
      <c r="O66" s="65">
        <v>11</v>
      </c>
      <c r="P66" s="71" t="s">
        <v>27</v>
      </c>
      <c r="Q66" s="66">
        <v>3</v>
      </c>
      <c r="R66" s="73"/>
      <c r="S66" s="65"/>
      <c r="T66" s="71" t="s">
        <v>27</v>
      </c>
      <c r="U66" s="66"/>
      <c r="V66" s="73"/>
      <c r="W66" s="65"/>
      <c r="X66" s="71" t="s">
        <v>27</v>
      </c>
      <c r="Y66" s="66"/>
      <c r="Z66" s="72"/>
      <c r="AA66" s="72"/>
      <c r="AB66" s="74">
        <f>IF($G66-$I66&gt;0,1,0)+IF($K66-$M66&gt;0,1,0)+IF($O66-$Q66&gt;0,1,0)+IF($S66-$U66&gt;0,1,0)+IF($W66-$Y66&gt;0,1,0)</f>
        <v>3</v>
      </c>
      <c r="AC66" s="75" t="s">
        <v>27</v>
      </c>
      <c r="AD66" s="76">
        <f>IF($G66-$I66&lt;0,1,0)+IF($K66-$M66&lt;0,1,0)+IF($O66-$Q66&lt;0,1,0)+IF($S66-$U66&lt;0,1,0)+IF($W66-$Y66&lt;0,1,0)</f>
        <v>0</v>
      </c>
      <c r="AE66" s="77"/>
      <c r="AF66" s="78">
        <f>IF($AB66-$AD66&gt;0,1,0)</f>
        <v>1</v>
      </c>
      <c r="AG66" s="67" t="s">
        <v>27</v>
      </c>
      <c r="AH66" s="79">
        <f>IF($AB66-$AD66&lt;0,1,0)</f>
        <v>0</v>
      </c>
      <c r="AI66" s="80"/>
      <c r="AJ66" s="80"/>
      <c r="AK66" s="80"/>
      <c r="AM66" s="7"/>
      <c r="AN66" s="18"/>
    </row>
    <row r="67" spans="1:40" ht="14.25" customHeight="1" outlineLevel="1">
      <c r="A67" s="15" t="s">
        <v>18</v>
      </c>
      <c r="B67" s="1" t="str">
        <f>CONCATENATE(D48,"  -  ",D49)</f>
        <v>Oula Keski-Hynnilä, SeSi  -  Johanna Christiansson, Nomme SK</v>
      </c>
      <c r="D67" s="80"/>
      <c r="E67" s="80"/>
      <c r="F67" s="80"/>
      <c r="G67" s="65">
        <v>2</v>
      </c>
      <c r="H67" s="71" t="s">
        <v>27</v>
      </c>
      <c r="I67" s="66">
        <v>11</v>
      </c>
      <c r="J67" s="72"/>
      <c r="K67" s="65">
        <v>3</v>
      </c>
      <c r="L67" s="71" t="s">
        <v>27</v>
      </c>
      <c r="M67" s="66">
        <v>11</v>
      </c>
      <c r="N67" s="72"/>
      <c r="O67" s="65">
        <v>2</v>
      </c>
      <c r="P67" s="71" t="s">
        <v>27</v>
      </c>
      <c r="Q67" s="66">
        <v>11</v>
      </c>
      <c r="R67" s="73"/>
      <c r="S67" s="65"/>
      <c r="T67" s="71" t="s">
        <v>27</v>
      </c>
      <c r="U67" s="66"/>
      <c r="V67" s="73"/>
      <c r="W67" s="65"/>
      <c r="X67" s="71" t="s">
        <v>27</v>
      </c>
      <c r="Y67" s="66"/>
      <c r="Z67" s="72"/>
      <c r="AA67" s="72"/>
      <c r="AB67" s="74">
        <f>IF($G67-$I67&gt;0,1,0)+IF($K67-$M67&gt;0,1,0)+IF($O67-$Q67&gt;0,1,0)+IF($S67-$U67&gt;0,1,0)+IF($W67-$Y67&gt;0,1,0)</f>
        <v>0</v>
      </c>
      <c r="AC67" s="75" t="s">
        <v>27</v>
      </c>
      <c r="AD67" s="76">
        <f>IF($G67-$I67&lt;0,1,0)+IF($K67-$M67&lt;0,1,0)+IF($O67-$Q67&lt;0,1,0)+IF($S67-$U67&lt;0,1,0)+IF($W67-$Y67&lt;0,1,0)</f>
        <v>3</v>
      </c>
      <c r="AE67" s="77"/>
      <c r="AF67" s="78">
        <f>IF($AB67-$AD67&gt;0,1,0)</f>
        <v>0</v>
      </c>
      <c r="AG67" s="67" t="s">
        <v>27</v>
      </c>
      <c r="AH67" s="79">
        <f>IF($AB67-$AD67&lt;0,1,0)</f>
        <v>1</v>
      </c>
      <c r="AI67" s="80"/>
      <c r="AJ67" s="80"/>
      <c r="AK67" s="80"/>
      <c r="AM67" s="7"/>
      <c r="AN67" s="18"/>
    </row>
    <row r="68" spans="1:40" ht="14.25" customHeight="1" outlineLevel="1">
      <c r="A68" s="15"/>
      <c r="D68" s="80"/>
      <c r="E68" s="80"/>
      <c r="F68" s="80"/>
      <c r="G68" s="82"/>
      <c r="H68" s="83"/>
      <c r="I68" s="84"/>
      <c r="J68" s="72"/>
      <c r="K68" s="82"/>
      <c r="L68" s="83"/>
      <c r="M68" s="84"/>
      <c r="N68" s="72"/>
      <c r="O68" s="82"/>
      <c r="P68" s="83"/>
      <c r="Q68" s="84"/>
      <c r="R68" s="73"/>
      <c r="S68" s="82"/>
      <c r="T68" s="83"/>
      <c r="U68" s="84"/>
      <c r="V68" s="73"/>
      <c r="W68" s="82"/>
      <c r="X68" s="83"/>
      <c r="Y68" s="84"/>
      <c r="Z68" s="72"/>
      <c r="AA68" s="72"/>
      <c r="AB68" s="74"/>
      <c r="AC68" s="75"/>
      <c r="AD68" s="76"/>
      <c r="AE68" s="77"/>
      <c r="AF68" s="78"/>
      <c r="AG68" s="68"/>
      <c r="AH68" s="79"/>
      <c r="AI68" s="80"/>
      <c r="AJ68" s="80"/>
      <c r="AK68" s="80"/>
      <c r="AN68" s="18"/>
    </row>
    <row r="69" spans="1:40" ht="14.25" customHeight="1" outlineLevel="1">
      <c r="A69" s="15" t="s">
        <v>20</v>
      </c>
      <c r="B69" s="1" t="str">
        <f>CONCATENATE(D45,"  -  ",D46)</f>
        <v>Patrik Rissanen, KuPTS  -  Mikhail Kantonistov, PT-Espoo</v>
      </c>
      <c r="D69" s="80"/>
      <c r="E69" s="80"/>
      <c r="F69" s="80"/>
      <c r="G69" s="65">
        <v>11</v>
      </c>
      <c r="H69" s="71" t="s">
        <v>27</v>
      </c>
      <c r="I69" s="66">
        <v>8</v>
      </c>
      <c r="J69" s="72"/>
      <c r="K69" s="65">
        <v>11</v>
      </c>
      <c r="L69" s="71" t="s">
        <v>27</v>
      </c>
      <c r="M69" s="66">
        <v>8</v>
      </c>
      <c r="N69" s="72"/>
      <c r="O69" s="65">
        <v>8</v>
      </c>
      <c r="P69" s="71" t="s">
        <v>27</v>
      </c>
      <c r="Q69" s="66">
        <v>11</v>
      </c>
      <c r="R69" s="73"/>
      <c r="S69" s="65">
        <v>11</v>
      </c>
      <c r="T69" s="71" t="s">
        <v>27</v>
      </c>
      <c r="U69" s="66">
        <v>6</v>
      </c>
      <c r="V69" s="73"/>
      <c r="W69" s="65"/>
      <c r="X69" s="71" t="s">
        <v>27</v>
      </c>
      <c r="Y69" s="66"/>
      <c r="Z69" s="72"/>
      <c r="AA69" s="72"/>
      <c r="AB69" s="74">
        <f>IF($G69-$I69&gt;0,1,0)+IF($K69-$M69&gt;0,1,0)+IF($O69-$Q69&gt;0,1,0)+IF($S69-$U69&gt;0,1,0)+IF($W69-$Y69&gt;0,1,0)</f>
        <v>3</v>
      </c>
      <c r="AC69" s="75" t="s">
        <v>27</v>
      </c>
      <c r="AD69" s="76">
        <f>IF($G69-$I69&lt;0,1,0)+IF($K69-$M69&lt;0,1,0)+IF($O69-$Q69&lt;0,1,0)+IF($S69-$U69&lt;0,1,0)+IF($W69-$Y69&lt;0,1,0)</f>
        <v>1</v>
      </c>
      <c r="AE69" s="77"/>
      <c r="AF69" s="78">
        <f>IF($AB69-$AD69&gt;0,1,0)</f>
        <v>1</v>
      </c>
      <c r="AG69" s="67" t="s">
        <v>27</v>
      </c>
      <c r="AH69" s="79">
        <f>IF($AB69-$AD69&lt;0,1,0)</f>
        <v>0</v>
      </c>
      <c r="AI69" s="80"/>
      <c r="AJ69" s="80"/>
      <c r="AK69" s="80"/>
      <c r="AM69" s="7"/>
      <c r="AN69" s="18"/>
    </row>
    <row r="70" spans="1:40" ht="14.25" customHeight="1" outlineLevel="1">
      <c r="A70" s="15" t="s">
        <v>21</v>
      </c>
      <c r="B70" s="1" t="str">
        <f>CONCATENATE(D47,"  -  ",D48)</f>
        <v>Konsta Kähtävä, Por-83  -  Oula Keski-Hynnilä, SeSi</v>
      </c>
      <c r="D70" s="80"/>
      <c r="E70" s="80"/>
      <c r="F70" s="80"/>
      <c r="G70" s="65">
        <v>8</v>
      </c>
      <c r="H70" s="71" t="s">
        <v>27</v>
      </c>
      <c r="I70" s="66">
        <v>11</v>
      </c>
      <c r="J70" s="72"/>
      <c r="K70" s="65">
        <v>11</v>
      </c>
      <c r="L70" s="71" t="s">
        <v>27</v>
      </c>
      <c r="M70" s="66">
        <v>7</v>
      </c>
      <c r="N70" s="72"/>
      <c r="O70" s="65">
        <v>8</v>
      </c>
      <c r="P70" s="71" t="s">
        <v>27</v>
      </c>
      <c r="Q70" s="66">
        <v>11</v>
      </c>
      <c r="R70" s="73"/>
      <c r="S70" s="65">
        <v>9</v>
      </c>
      <c r="T70" s="71" t="s">
        <v>27</v>
      </c>
      <c r="U70" s="66">
        <v>11</v>
      </c>
      <c r="V70" s="73"/>
      <c r="W70" s="65"/>
      <c r="X70" s="71" t="s">
        <v>27</v>
      </c>
      <c r="Y70" s="66"/>
      <c r="Z70" s="72"/>
      <c r="AA70" s="72"/>
      <c r="AB70" s="74">
        <f>IF($G70-$I70&gt;0,1,0)+IF($K70-$M70&gt;0,1,0)+IF($O70-$Q70&gt;0,1,0)+IF($S70-$U70&gt;0,1,0)+IF($W70-$Y70&gt;0,1,0)</f>
        <v>1</v>
      </c>
      <c r="AC70" s="75" t="s">
        <v>27</v>
      </c>
      <c r="AD70" s="76">
        <f>IF($G70-$I70&lt;0,1,0)+IF($K70-$M70&lt;0,1,0)+IF($O70-$Q70&lt;0,1,0)+IF($S70-$U70&lt;0,1,0)+IF($W70-$Y70&lt;0,1,0)</f>
        <v>3</v>
      </c>
      <c r="AE70" s="77"/>
      <c r="AF70" s="78">
        <f>IF($AB70-$AD70&gt;0,1,0)</f>
        <v>0</v>
      </c>
      <c r="AG70" s="67" t="s">
        <v>27</v>
      </c>
      <c r="AH70" s="79">
        <f>IF($AB70-$AD70&lt;0,1,0)</f>
        <v>1</v>
      </c>
      <c r="AI70" s="80"/>
      <c r="AJ70" s="80"/>
      <c r="AK70" s="80"/>
      <c r="AM70" s="7"/>
      <c r="AN70" s="18"/>
    </row>
    <row r="71" spans="1:40" ht="14.25" customHeight="1" outlineLevel="1">
      <c r="A71" s="15" t="s">
        <v>22</v>
      </c>
      <c r="B71" s="1" t="str">
        <f>CONCATENATE(D49,"  -  ",D50)</f>
        <v>Johanna Christiansson, Nomme SK  -  </v>
      </c>
      <c r="D71" s="80"/>
      <c r="E71" s="80"/>
      <c r="F71" s="80"/>
      <c r="G71" s="65"/>
      <c r="H71" s="71" t="s">
        <v>27</v>
      </c>
      <c r="I71" s="66"/>
      <c r="J71" s="72"/>
      <c r="K71" s="65"/>
      <c r="L71" s="71" t="s">
        <v>27</v>
      </c>
      <c r="M71" s="66"/>
      <c r="N71" s="72"/>
      <c r="O71" s="65"/>
      <c r="P71" s="71" t="s">
        <v>27</v>
      </c>
      <c r="Q71" s="66"/>
      <c r="R71" s="73"/>
      <c r="S71" s="65"/>
      <c r="T71" s="71" t="s">
        <v>27</v>
      </c>
      <c r="U71" s="66"/>
      <c r="V71" s="73"/>
      <c r="W71" s="65"/>
      <c r="X71" s="71" t="s">
        <v>27</v>
      </c>
      <c r="Y71" s="66"/>
      <c r="Z71" s="72"/>
      <c r="AA71" s="72"/>
      <c r="AB71" s="85">
        <f>IF($G71-$I71&gt;0,1,0)+IF($K71-$M71&gt;0,1,0)+IF($O71-$Q71&gt;0,1,0)+IF($S71-$U71&gt;0,1,0)+IF($W71-$Y71&gt;0,1,0)</f>
        <v>0</v>
      </c>
      <c r="AC71" s="86" t="s">
        <v>27</v>
      </c>
      <c r="AD71" s="87">
        <f>IF($G71-$I71&lt;0,1,0)+IF($K71-$M71&lt;0,1,0)+IF($O71-$Q71&lt;0,1,0)+IF($S71-$U71&lt;0,1,0)+IF($W71-$Y71&lt;0,1,0)</f>
        <v>0</v>
      </c>
      <c r="AE71" s="77"/>
      <c r="AF71" s="88">
        <f>IF($AB71-$AD71&gt;0,1,0)</f>
        <v>0</v>
      </c>
      <c r="AG71" s="69" t="s">
        <v>27</v>
      </c>
      <c r="AH71" s="89">
        <f>IF($AB71-$AD71&lt;0,1,0)</f>
        <v>0</v>
      </c>
      <c r="AI71" s="80"/>
      <c r="AJ71" s="80"/>
      <c r="AK71" s="80"/>
      <c r="AM71" s="7"/>
      <c r="AN71" s="18"/>
    </row>
  </sheetData>
  <mergeCells count="84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E13:I13"/>
    <mergeCell ref="J13:N13"/>
    <mergeCell ref="O13:S13"/>
    <mergeCell ref="T13:X13"/>
    <mergeCell ref="Y11:AC11"/>
    <mergeCell ref="AD11:AH11"/>
    <mergeCell ref="Y12:AC12"/>
    <mergeCell ref="AD12:AH12"/>
    <mergeCell ref="E14:I14"/>
    <mergeCell ref="J14:N14"/>
    <mergeCell ref="O14:S14"/>
    <mergeCell ref="T14:X14"/>
    <mergeCell ref="Y44:AC44"/>
    <mergeCell ref="AD44:AH44"/>
    <mergeCell ref="E15:I15"/>
    <mergeCell ref="J15:N15"/>
    <mergeCell ref="O15:S15"/>
    <mergeCell ref="T15:X15"/>
    <mergeCell ref="Y14:AC14"/>
    <mergeCell ref="AD14:AH14"/>
    <mergeCell ref="Y15:AC15"/>
    <mergeCell ref="AD15:AH15"/>
    <mergeCell ref="Y45:AC45"/>
    <mergeCell ref="AD45:AH45"/>
    <mergeCell ref="E44:I44"/>
    <mergeCell ref="J44:N44"/>
    <mergeCell ref="E45:I45"/>
    <mergeCell ref="J45:N45"/>
    <mergeCell ref="O45:S45"/>
    <mergeCell ref="T45:X45"/>
    <mergeCell ref="O44:S44"/>
    <mergeCell ref="T44:X44"/>
    <mergeCell ref="E46:I46"/>
    <mergeCell ref="J46:N46"/>
    <mergeCell ref="O46:S46"/>
    <mergeCell ref="T46:X46"/>
    <mergeCell ref="Y48:AC48"/>
    <mergeCell ref="AD48:AH48"/>
    <mergeCell ref="E47:I47"/>
    <mergeCell ref="J47:N47"/>
    <mergeCell ref="O47:S47"/>
    <mergeCell ref="T47:X47"/>
    <mergeCell ref="Y46:AC46"/>
    <mergeCell ref="AD46:AH46"/>
    <mergeCell ref="Y47:AC47"/>
    <mergeCell ref="AD47:AH47"/>
    <mergeCell ref="Y49:AC49"/>
    <mergeCell ref="AD49:AH49"/>
    <mergeCell ref="E48:I48"/>
    <mergeCell ref="J48:N48"/>
    <mergeCell ref="E49:I49"/>
    <mergeCell ref="J49:N49"/>
    <mergeCell ref="O49:S49"/>
    <mergeCell ref="T49:X49"/>
    <mergeCell ref="O48:S48"/>
    <mergeCell ref="T48:X48"/>
    <mergeCell ref="Y50:AC50"/>
    <mergeCell ref="AD50:AH50"/>
    <mergeCell ref="E50:I50"/>
    <mergeCell ref="J50:N50"/>
    <mergeCell ref="O50:S50"/>
    <mergeCell ref="T50:X50"/>
  </mergeCells>
  <printOptions/>
  <pageMargins left="0" right="0" top="0.3937007874015748" bottom="0" header="0.5118110236220472" footer="0.511811023622047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H6" sqref="H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IF(I12="","",VLOOKUP(I12,D9:F16,3))</f>
        <v>Markus Myllärinen, Por-83</v>
      </c>
      <c r="J3" s="1" t="str">
        <f>IF(I13="","",I13)</f>
        <v>8,6,14</v>
      </c>
    </row>
    <row r="4" spans="4:8" ht="15" customHeight="1">
      <c r="D4" s="10" t="s">
        <v>87</v>
      </c>
      <c r="G4" s="22" t="s">
        <v>31</v>
      </c>
      <c r="H4" s="1" t="str">
        <f>IF(I12="","",IF(H10=I12,VLOOKUP(H14,D9:F16,3),VLOOKUP(H10,D9:F16,3)))</f>
        <v>Patrik Rissanen, KuPTS</v>
      </c>
    </row>
    <row r="5" spans="4:8" ht="15" customHeight="1">
      <c r="D5" s="9"/>
      <c r="G5" s="22" t="s">
        <v>32</v>
      </c>
      <c r="H5" s="1" t="str">
        <f>IF(H10="","",IF(G9=H10,VLOOKUP(G11,$D$9:$F$16,3),VLOOKUP(G9,$D$9:$F$16,3)))</f>
        <v>Mikhail Kantonistov, PT-Espoo</v>
      </c>
    </row>
    <row r="6" spans="4:8" ht="15" customHeight="1">
      <c r="D6" s="10" t="s">
        <v>224</v>
      </c>
      <c r="G6" s="22" t="s">
        <v>32</v>
      </c>
      <c r="H6" s="1" t="str">
        <f>IF(H14="","",IF(G13=H14,VLOOKUP(G15,$D$9:$F$16,3),VLOOKUP(G13,$D$9:$F$16,3)))</f>
        <v>Jan Nyberg, PT-Espoo</v>
      </c>
    </row>
    <row r="8" spans="4:6" ht="15" customHeight="1">
      <c r="D8" s="2"/>
      <c r="E8" s="2"/>
      <c r="F8" s="2"/>
    </row>
    <row r="9" spans="3:10" ht="14.25" customHeight="1">
      <c r="C9" s="20">
        <v>22</v>
      </c>
      <c r="D9" s="49">
        <v>1</v>
      </c>
      <c r="E9" s="44" t="s">
        <v>93</v>
      </c>
      <c r="F9" s="5" t="str">
        <f>IF(C9=0,"",INDEX(Nimet!$A$2:$D$251,C9,4))</f>
        <v>Markus Myllärinen, Por-83</v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>
        <v>1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18" t="s">
        <v>260</v>
      </c>
      <c r="I11" s="23"/>
      <c r="J11" s="6"/>
    </row>
    <row r="12" spans="3:10" ht="14.25" customHeight="1">
      <c r="C12" s="20">
        <v>4</v>
      </c>
      <c r="D12" s="50">
        <v>4</v>
      </c>
      <c r="E12" s="45" t="s">
        <v>94</v>
      </c>
      <c r="F12" s="4" t="str">
        <f>IF(C12=0,"",INDEX(Nimet!$A$2:$D$251,C12,4))</f>
        <v>Mikhail Kantonistov, PT-Espoo</v>
      </c>
      <c r="G12" s="37"/>
      <c r="H12" s="25"/>
      <c r="I12" s="41">
        <v>1</v>
      </c>
      <c r="J12" s="6"/>
    </row>
    <row r="13" spans="3:10" ht="14.25" customHeight="1">
      <c r="C13" s="20">
        <v>3</v>
      </c>
      <c r="D13" s="49">
        <v>5</v>
      </c>
      <c r="E13" s="44" t="s">
        <v>99</v>
      </c>
      <c r="F13" s="5" t="str">
        <f>IF(C13=0,"",INDEX(Nimet!$A$2:$D$251,C13,4))</f>
        <v>Jan Nyberg, PT-Espoo</v>
      </c>
      <c r="G13" s="40">
        <v>5</v>
      </c>
      <c r="H13" s="25"/>
      <c r="I13" s="119" t="s">
        <v>388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>
        <v>8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359</v>
      </c>
      <c r="I15" s="23"/>
      <c r="J15" s="6"/>
    </row>
    <row r="16" spans="3:10" ht="14.25" customHeight="1">
      <c r="C16" s="20">
        <v>11</v>
      </c>
      <c r="D16" s="50">
        <v>8</v>
      </c>
      <c r="E16" s="45" t="s">
        <v>100</v>
      </c>
      <c r="F16" s="4" t="str">
        <f>IF(C16=0,"",INDEX(Nimet!$A$2:$D$251,C16,4))</f>
        <v>Patrik Rissanen, KuPTS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N45"/>
  <sheetViews>
    <sheetView zoomScale="75" zoomScaleNormal="75" workbookViewId="0" topLeftCell="A1">
      <selection activeCell="D12" sqref="D12"/>
    </sheetView>
  </sheetViews>
  <sheetFormatPr defaultColWidth="9.140625" defaultRowHeight="14.25" customHeight="1" outlineLevelRow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7" width="14.421875" style="1" customWidth="1"/>
    <col min="38" max="38" width="3.28125" style="1" customWidth="1"/>
    <col min="39" max="39" width="14.421875" style="1" customWidth="1"/>
    <col min="40" max="16384" width="9.140625" style="1" customWidth="1"/>
  </cols>
  <sheetData>
    <row r="1" spans="2:22" ht="20.25">
      <c r="B1" s="8" t="s">
        <v>215</v>
      </c>
      <c r="R1" s="19" t="s">
        <v>28</v>
      </c>
      <c r="S1" s="19"/>
      <c r="T1" s="19"/>
      <c r="U1" s="19"/>
      <c r="V1" s="19"/>
    </row>
    <row r="2" spans="2:25" ht="18">
      <c r="B2" s="10" t="s">
        <v>26</v>
      </c>
      <c r="R2" s="1" t="s">
        <v>3</v>
      </c>
      <c r="W2" s="28" t="s">
        <v>4</v>
      </c>
      <c r="X2" s="28" t="s">
        <v>5</v>
      </c>
      <c r="Y2" s="28" t="s">
        <v>6</v>
      </c>
    </row>
    <row r="3" spans="2:25" ht="15" customHeight="1">
      <c r="B3" s="9"/>
      <c r="R3" s="1" t="s">
        <v>7</v>
      </c>
      <c r="W3" s="28" t="s">
        <v>8</v>
      </c>
      <c r="X3" s="28" t="s">
        <v>9</v>
      </c>
      <c r="Y3" s="28" t="s">
        <v>10</v>
      </c>
    </row>
    <row r="4" spans="2:25" ht="15" customHeight="1">
      <c r="B4" s="10" t="s">
        <v>80</v>
      </c>
      <c r="R4" s="1" t="s">
        <v>11</v>
      </c>
      <c r="W4" s="28" t="s">
        <v>12</v>
      </c>
      <c r="X4" s="28" t="s">
        <v>13</v>
      </c>
      <c r="Y4" s="28" t="s">
        <v>14</v>
      </c>
    </row>
    <row r="5" spans="2:25" ht="15" customHeight="1">
      <c r="B5" s="9"/>
      <c r="R5" s="1" t="s">
        <v>15</v>
      </c>
      <c r="W5" s="28" t="s">
        <v>16</v>
      </c>
      <c r="X5" s="28" t="s">
        <v>17</v>
      </c>
      <c r="Y5" s="28" t="s">
        <v>18</v>
      </c>
    </row>
    <row r="6" spans="2:25" ht="15" customHeight="1">
      <c r="B6" s="10" t="s">
        <v>225</v>
      </c>
      <c r="R6" s="1" t="s">
        <v>19</v>
      </c>
      <c r="W6" s="28" t="s">
        <v>20</v>
      </c>
      <c r="X6" s="28" t="s">
        <v>21</v>
      </c>
      <c r="Y6" s="28" t="s">
        <v>22</v>
      </c>
    </row>
    <row r="7" ht="15" customHeight="1">
      <c r="B7" s="9"/>
    </row>
    <row r="8" spans="2:4" ht="14.25" customHeight="1">
      <c r="B8" s="95" t="s">
        <v>52</v>
      </c>
      <c r="C8" s="31"/>
      <c r="D8" s="31"/>
    </row>
    <row r="9" spans="2:37" ht="14.25" customHeight="1">
      <c r="B9" s="12"/>
      <c r="C9" s="13"/>
      <c r="D9" s="14"/>
      <c r="E9" s="126">
        <v>1</v>
      </c>
      <c r="F9" s="127"/>
      <c r="G9" s="127"/>
      <c r="H9" s="127"/>
      <c r="I9" s="128"/>
      <c r="J9" s="126">
        <v>2</v>
      </c>
      <c r="K9" s="129"/>
      <c r="L9" s="129"/>
      <c r="M9" s="129"/>
      <c r="N9" s="130"/>
      <c r="O9" s="126">
        <v>3</v>
      </c>
      <c r="P9" s="129"/>
      <c r="Q9" s="129"/>
      <c r="R9" s="129"/>
      <c r="S9" s="130"/>
      <c r="T9" s="126">
        <v>4</v>
      </c>
      <c r="U9" s="129"/>
      <c r="V9" s="129"/>
      <c r="W9" s="129"/>
      <c r="X9" s="130"/>
      <c r="Y9" s="126">
        <v>5</v>
      </c>
      <c r="Z9" s="129"/>
      <c r="AA9" s="129"/>
      <c r="AB9" s="129"/>
      <c r="AC9" s="130"/>
      <c r="AD9" s="126">
        <v>6</v>
      </c>
      <c r="AE9" s="129"/>
      <c r="AF9" s="129"/>
      <c r="AG9" s="129"/>
      <c r="AH9" s="130"/>
      <c r="AI9" s="29" t="s">
        <v>0</v>
      </c>
      <c r="AJ9" s="29" t="s">
        <v>1</v>
      </c>
      <c r="AK9" s="29" t="s">
        <v>2</v>
      </c>
    </row>
    <row r="10" spans="1:37" ht="14.25" customHeight="1">
      <c r="A10" s="20">
        <v>72</v>
      </c>
      <c r="B10" s="30">
        <v>1</v>
      </c>
      <c r="C10" s="36"/>
      <c r="D10" s="14" t="str">
        <f>IF(A10=0,"",INDEX(Nimet!$A$2:$D$251,A10,4))</f>
        <v>Paju Eriksson, MBF</v>
      </c>
      <c r="E10" s="131"/>
      <c r="F10" s="132"/>
      <c r="G10" s="132"/>
      <c r="H10" s="132"/>
      <c r="I10" s="133"/>
      <c r="J10" s="134" t="str">
        <f>CONCATENATE(AB34,"-",AD34)</f>
        <v>3-0</v>
      </c>
      <c r="K10" s="135"/>
      <c r="L10" s="135"/>
      <c r="M10" s="135"/>
      <c r="N10" s="136"/>
      <c r="O10" s="134" t="str">
        <f>CONCATENATE(AB26,"-",AD26)</f>
        <v>3-0</v>
      </c>
      <c r="P10" s="135"/>
      <c r="Q10" s="135"/>
      <c r="R10" s="135"/>
      <c r="S10" s="136"/>
      <c r="T10" s="134" t="str">
        <f>CONCATENATE(AB22,"-",AD22)</f>
        <v>3-1</v>
      </c>
      <c r="U10" s="135"/>
      <c r="V10" s="135"/>
      <c r="W10" s="135"/>
      <c r="X10" s="136"/>
      <c r="Y10" s="134" t="str">
        <f>CONCATENATE(AB18,"-",AD18)</f>
        <v>0-0</v>
      </c>
      <c r="Z10" s="135"/>
      <c r="AA10" s="135"/>
      <c r="AB10" s="135"/>
      <c r="AC10" s="136"/>
      <c r="AD10" s="134" t="str">
        <f>CONCATENATE(AB30,"-",AD30)</f>
        <v>0-0</v>
      </c>
      <c r="AE10" s="135"/>
      <c r="AF10" s="135"/>
      <c r="AG10" s="135"/>
      <c r="AH10" s="136"/>
      <c r="AI10" s="29" t="str">
        <f>CONCATENATE(AF18+AF22+AF26+AF30+AF34,"-",AH18+AH22+AH26+AH30+AH34)</f>
        <v>3-0</v>
      </c>
      <c r="AJ10" s="29" t="str">
        <f>CONCATENATE(AB18+AB22+AB26+AB30+AB34,"-",AD18+AD22+AD26+AD30+AD34)</f>
        <v>9-1</v>
      </c>
      <c r="AK10" s="70">
        <v>1</v>
      </c>
    </row>
    <row r="11" spans="1:37" ht="14.25" customHeight="1">
      <c r="A11" s="20">
        <v>101</v>
      </c>
      <c r="B11" s="30">
        <v>2</v>
      </c>
      <c r="C11" s="36"/>
      <c r="D11" s="14" t="str">
        <f>IF(A11=0,"",INDEX(Nimet!$A$2:$D$251,A11,4))</f>
        <v>Katri Lepiku, Nomme SK</v>
      </c>
      <c r="E11" s="134" t="str">
        <f>CONCATENATE(AD34,"-",AB34)</f>
        <v>0-3</v>
      </c>
      <c r="F11" s="135"/>
      <c r="G11" s="135"/>
      <c r="H11" s="135"/>
      <c r="I11" s="136"/>
      <c r="J11" s="131"/>
      <c r="K11" s="132"/>
      <c r="L11" s="132"/>
      <c r="M11" s="132"/>
      <c r="N11" s="133"/>
      <c r="O11" s="134" t="str">
        <f>CONCATENATE(AB31,"-",AD31)</f>
        <v>3-0</v>
      </c>
      <c r="P11" s="135"/>
      <c r="Q11" s="135"/>
      <c r="R11" s="135"/>
      <c r="S11" s="136"/>
      <c r="T11" s="134" t="str">
        <f>CONCATENATE(AB19,"-",AD19)</f>
        <v>3-2</v>
      </c>
      <c r="U11" s="135"/>
      <c r="V11" s="135"/>
      <c r="W11" s="135"/>
      <c r="X11" s="136"/>
      <c r="Y11" s="134" t="str">
        <f>CONCATENATE(AB27,"-",AD27)</f>
        <v>0-0</v>
      </c>
      <c r="Z11" s="135"/>
      <c r="AA11" s="135"/>
      <c r="AB11" s="135"/>
      <c r="AC11" s="136"/>
      <c r="AD11" s="134" t="str">
        <f>CONCATENATE(AB23,"-",AD23)</f>
        <v>0-0</v>
      </c>
      <c r="AE11" s="127"/>
      <c r="AF11" s="127"/>
      <c r="AG11" s="127"/>
      <c r="AH11" s="128"/>
      <c r="AI11" s="11" t="str">
        <f>CONCATENATE(AF19+AF23+AF27+AF31+AH34,"-",AH19+AH23+AH27+AH31+AF34)</f>
        <v>2-1</v>
      </c>
      <c r="AJ11" s="29" t="str">
        <f>CONCATENATE(AB19+AB23+AB27+AB31+AD34,"-",AD19+AD23+AD27+AD31+AB34)</f>
        <v>6-5</v>
      </c>
      <c r="AK11" s="70">
        <v>2</v>
      </c>
    </row>
    <row r="12" spans="1:37" ht="14.25" customHeight="1">
      <c r="A12" s="20">
        <v>74</v>
      </c>
      <c r="B12" s="30">
        <v>3</v>
      </c>
      <c r="C12" s="36"/>
      <c r="D12" s="14" t="str">
        <f>IF(A12=0,"",INDEX(Nimet!$A$2:$D$251,A12,4))</f>
        <v>Pihla Eriksson, MBF</v>
      </c>
      <c r="E12" s="134" t="str">
        <f>CONCATENATE(AD26,"-",AB26)</f>
        <v>0-3</v>
      </c>
      <c r="F12" s="135"/>
      <c r="G12" s="135"/>
      <c r="H12" s="135"/>
      <c r="I12" s="136"/>
      <c r="J12" s="134" t="str">
        <f>CONCATENATE(AD31,"-",AB31)</f>
        <v>0-3</v>
      </c>
      <c r="K12" s="135"/>
      <c r="L12" s="135"/>
      <c r="M12" s="135"/>
      <c r="N12" s="136"/>
      <c r="O12" s="131"/>
      <c r="P12" s="132"/>
      <c r="Q12" s="132"/>
      <c r="R12" s="132"/>
      <c r="S12" s="133"/>
      <c r="T12" s="134" t="str">
        <f>CONCATENATE(AB35,"-",AD35)</f>
        <v>0-3</v>
      </c>
      <c r="U12" s="135"/>
      <c r="V12" s="135"/>
      <c r="W12" s="135"/>
      <c r="X12" s="136"/>
      <c r="Y12" s="134" t="str">
        <f>CONCATENATE(AB24,"-",AD24)</f>
        <v>0-0</v>
      </c>
      <c r="Z12" s="135"/>
      <c r="AA12" s="135"/>
      <c r="AB12" s="135"/>
      <c r="AC12" s="136"/>
      <c r="AD12" s="134" t="str">
        <f>CONCATENATE(AB20,"-",AD20)</f>
        <v>0-0</v>
      </c>
      <c r="AE12" s="135"/>
      <c r="AF12" s="135"/>
      <c r="AG12" s="135"/>
      <c r="AH12" s="136"/>
      <c r="AI12" s="29" t="str">
        <f>CONCATENATE(AF20+AF24+AH26+AH31+AF35,"-",AH20+AH24+AF26+AF31+AH35)</f>
        <v>0-3</v>
      </c>
      <c r="AJ12" s="29" t="str">
        <f>CONCATENATE(AB20+AB24+AD26+AD31+AB35,"-",AD20+AD24+AB26+AB31+AD35)</f>
        <v>0-9</v>
      </c>
      <c r="AK12" s="70">
        <v>4</v>
      </c>
    </row>
    <row r="13" spans="1:37" ht="14.25" customHeight="1">
      <c r="A13" s="20">
        <v>27</v>
      </c>
      <c r="B13" s="30">
        <v>4</v>
      </c>
      <c r="C13" s="36"/>
      <c r="D13" s="14" t="str">
        <f>IF(A13=0,"",INDEX(Nimet!$A$2:$D$251,A13,4))</f>
        <v>Elli Rissanen, Por-83</v>
      </c>
      <c r="E13" s="134" t="str">
        <f>CONCATENATE(AD22,"-",AB22)</f>
        <v>1-3</v>
      </c>
      <c r="F13" s="135"/>
      <c r="G13" s="135"/>
      <c r="H13" s="135"/>
      <c r="I13" s="136"/>
      <c r="J13" s="134" t="str">
        <f>CONCATENATE(AD19,"-",AB19)</f>
        <v>2-3</v>
      </c>
      <c r="K13" s="135"/>
      <c r="L13" s="135"/>
      <c r="M13" s="135"/>
      <c r="N13" s="136"/>
      <c r="O13" s="134" t="str">
        <f>CONCATENATE(AD35,"-",AB35)</f>
        <v>3-0</v>
      </c>
      <c r="P13" s="135"/>
      <c r="Q13" s="135"/>
      <c r="R13" s="135"/>
      <c r="S13" s="136"/>
      <c r="T13" s="131"/>
      <c r="U13" s="132"/>
      <c r="V13" s="132"/>
      <c r="W13" s="132"/>
      <c r="X13" s="133"/>
      <c r="Y13" s="134" t="str">
        <f>CONCATENATE(AB32,"-",AD32)</f>
        <v>0-0</v>
      </c>
      <c r="Z13" s="135"/>
      <c r="AA13" s="135"/>
      <c r="AB13" s="135"/>
      <c r="AC13" s="136"/>
      <c r="AD13" s="134" t="str">
        <f>CONCATENATE(AB28,"-",AD28)</f>
        <v>0-0</v>
      </c>
      <c r="AE13" s="135"/>
      <c r="AF13" s="135"/>
      <c r="AG13" s="135"/>
      <c r="AH13" s="136"/>
      <c r="AI13" s="29" t="str">
        <f>CONCATENATE(AH19+AH22+AF28+AF32+AH35,"-",AF19+AF22+AH28+AH32+AF35)</f>
        <v>1-2</v>
      </c>
      <c r="AJ13" s="29" t="str">
        <f>CONCATENATE(AD19+AD22+AB28+AB32+AD35,"-",AB19+AB22+AD28+AD32+AB35)</f>
        <v>6-6</v>
      </c>
      <c r="AK13" s="70">
        <v>3</v>
      </c>
    </row>
    <row r="14" spans="1:37" ht="14.25" customHeight="1">
      <c r="A14" s="20">
        <v>76</v>
      </c>
      <c r="B14" s="30">
        <v>5</v>
      </c>
      <c r="C14" s="36"/>
      <c r="D14" s="122" t="str">
        <f>IF(A14=0,"",INDEX(Nimet!$A$2:$D$251,A14,4))</f>
        <v>Elma Nurmiaho, MBF</v>
      </c>
      <c r="E14" s="134" t="str">
        <f>CONCATENATE(AD18,"-",AB18)</f>
        <v>0-0</v>
      </c>
      <c r="F14" s="135"/>
      <c r="G14" s="135"/>
      <c r="H14" s="135"/>
      <c r="I14" s="136"/>
      <c r="J14" s="134" t="str">
        <f>CONCATENATE(AD27,"-",AB27)</f>
        <v>0-0</v>
      </c>
      <c r="K14" s="135"/>
      <c r="L14" s="135"/>
      <c r="M14" s="135"/>
      <c r="N14" s="136"/>
      <c r="O14" s="134" t="str">
        <f>CONCATENATE(AD24,"-",AB24)</f>
        <v>0-0</v>
      </c>
      <c r="P14" s="135"/>
      <c r="Q14" s="135"/>
      <c r="R14" s="135"/>
      <c r="S14" s="136"/>
      <c r="T14" s="134" t="str">
        <f>CONCATENATE(AD32,"-",AB32)</f>
        <v>0-0</v>
      </c>
      <c r="U14" s="135"/>
      <c r="V14" s="135"/>
      <c r="W14" s="135"/>
      <c r="X14" s="136"/>
      <c r="Y14" s="131"/>
      <c r="Z14" s="132"/>
      <c r="AA14" s="132"/>
      <c r="AB14" s="132"/>
      <c r="AC14" s="133"/>
      <c r="AD14" s="134" t="str">
        <f>CONCATENATE(AB36,"-",AD36)</f>
        <v>0-0</v>
      </c>
      <c r="AE14" s="135"/>
      <c r="AF14" s="135"/>
      <c r="AG14" s="135"/>
      <c r="AH14" s="136"/>
      <c r="AI14" s="29" t="str">
        <f>CONCATENATE(AH18+AH24+AH27+AH32+AF36,"-",AF18+AF24+AF27+AF32+AH36)</f>
        <v>0-0</v>
      </c>
      <c r="AJ14" s="29" t="str">
        <f>CONCATENATE(AD18+AD24+AD27+AD32+AB36,"-",AB18+AB24+AB27+AB32+AD36)</f>
        <v>0-0</v>
      </c>
      <c r="AK14" s="70"/>
    </row>
    <row r="15" spans="1:37" ht="14.25" customHeight="1">
      <c r="A15" s="20"/>
      <c r="B15" s="30">
        <v>6</v>
      </c>
      <c r="C15" s="36"/>
      <c r="D15" s="14">
        <f>IF(A15=0,"",INDEX(Nimet!$A$2:$D$251,A15,4))</f>
      </c>
      <c r="E15" s="134" t="str">
        <f>CONCATENATE(AD30,"-",AB30)</f>
        <v>0-0</v>
      </c>
      <c r="F15" s="135"/>
      <c r="G15" s="135"/>
      <c r="H15" s="135"/>
      <c r="I15" s="136"/>
      <c r="J15" s="134" t="str">
        <f>CONCATENATE(AD23,"-",AB23)</f>
        <v>0-0</v>
      </c>
      <c r="K15" s="135"/>
      <c r="L15" s="135"/>
      <c r="M15" s="135"/>
      <c r="N15" s="136"/>
      <c r="O15" s="134" t="str">
        <f>CONCATENATE(AD20,"-",AB20)</f>
        <v>0-0</v>
      </c>
      <c r="P15" s="135"/>
      <c r="Q15" s="135"/>
      <c r="R15" s="135"/>
      <c r="S15" s="136"/>
      <c r="T15" s="134" t="str">
        <f>CONCATENATE(AD28,"-",AB28)</f>
        <v>0-0</v>
      </c>
      <c r="U15" s="135"/>
      <c r="V15" s="135"/>
      <c r="W15" s="135"/>
      <c r="X15" s="136"/>
      <c r="Y15" s="134" t="str">
        <f>CONCATENATE(AD36,"-",AB36)</f>
        <v>0-0</v>
      </c>
      <c r="Z15" s="135"/>
      <c r="AA15" s="135"/>
      <c r="AB15" s="135"/>
      <c r="AC15" s="136"/>
      <c r="AD15" s="131"/>
      <c r="AE15" s="132"/>
      <c r="AF15" s="132"/>
      <c r="AG15" s="132"/>
      <c r="AH15" s="133"/>
      <c r="AI15" s="29" t="str">
        <f>CONCATENATE(AH20+AH23+AH28+AH30+AH36,"-",AF20+AF23+AF28+AF30+AF36)</f>
        <v>0-0</v>
      </c>
      <c r="AJ15" s="29" t="str">
        <f>CONCATENATE(AD20+AD23+AD28+AD30+AD36,"-",AB20+AB23+AB28+AB30+AB36)</f>
        <v>0-0</v>
      </c>
      <c r="AK15" s="70"/>
    </row>
    <row r="16" spans="1:38" ht="14.25" customHeight="1">
      <c r="A16" s="16"/>
      <c r="B16" s="3"/>
      <c r="C16" s="3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1"/>
      <c r="AJ16" s="97"/>
      <c r="AK16" s="97"/>
      <c r="AL16" s="6"/>
    </row>
    <row r="17" spans="2:37" ht="14.25" customHeight="1" outlineLevel="1">
      <c r="B17" s="19" t="s">
        <v>28</v>
      </c>
      <c r="D17" s="80"/>
      <c r="E17" s="80"/>
      <c r="F17" s="80"/>
      <c r="G17" s="98"/>
      <c r="H17" s="99">
        <v>1</v>
      </c>
      <c r="I17" s="100"/>
      <c r="J17" s="101"/>
      <c r="K17" s="102"/>
      <c r="L17" s="103">
        <v>2</v>
      </c>
      <c r="M17" s="104"/>
      <c r="N17" s="101"/>
      <c r="O17" s="102"/>
      <c r="P17" s="103">
        <v>3</v>
      </c>
      <c r="Q17" s="105"/>
      <c r="R17" s="80"/>
      <c r="S17" s="106"/>
      <c r="T17" s="107">
        <v>4</v>
      </c>
      <c r="U17" s="105"/>
      <c r="V17" s="80"/>
      <c r="W17" s="106"/>
      <c r="X17" s="107">
        <v>5</v>
      </c>
      <c r="Y17" s="105"/>
      <c r="Z17" s="96"/>
      <c r="AA17" s="96"/>
      <c r="AB17" s="106"/>
      <c r="AC17" s="108" t="s">
        <v>34</v>
      </c>
      <c r="AD17" s="105"/>
      <c r="AE17" s="101"/>
      <c r="AF17" s="102"/>
      <c r="AG17" s="109" t="s">
        <v>35</v>
      </c>
      <c r="AH17" s="110"/>
      <c r="AI17" s="80"/>
      <c r="AJ17" s="80"/>
      <c r="AK17" s="111"/>
    </row>
    <row r="18" spans="1:40" ht="14.25" customHeight="1" outlineLevel="1">
      <c r="A18" s="15" t="s">
        <v>4</v>
      </c>
      <c r="B18" s="1" t="str">
        <f>CONCATENATE(D10,"  -  ",D14)</f>
        <v>Paju Eriksson, MBF  -  Elma Nurmiaho, MBF</v>
      </c>
      <c r="D18" s="80"/>
      <c r="E18" s="80"/>
      <c r="F18" s="80"/>
      <c r="G18" s="93"/>
      <c r="H18" s="81" t="s">
        <v>27</v>
      </c>
      <c r="I18" s="94"/>
      <c r="J18" s="72"/>
      <c r="K18" s="65"/>
      <c r="L18" s="71" t="s">
        <v>27</v>
      </c>
      <c r="M18" s="66"/>
      <c r="N18" s="72"/>
      <c r="O18" s="65"/>
      <c r="P18" s="71" t="s">
        <v>27</v>
      </c>
      <c r="Q18" s="66"/>
      <c r="R18" s="73"/>
      <c r="S18" s="65"/>
      <c r="T18" s="71" t="s">
        <v>27</v>
      </c>
      <c r="U18" s="66"/>
      <c r="V18" s="73"/>
      <c r="W18" s="65"/>
      <c r="X18" s="71" t="s">
        <v>27</v>
      </c>
      <c r="Y18" s="66"/>
      <c r="Z18" s="72"/>
      <c r="AA18" s="72"/>
      <c r="AB18" s="74">
        <f>IF($G18-$I18&gt;0,1,0)+IF($K18-$M18&gt;0,1,0)+IF($O18-$Q18&gt;0,1,0)+IF($S18-$U18&gt;0,1,0)+IF($W18-$Y18&gt;0,1,0)</f>
        <v>0</v>
      </c>
      <c r="AC18" s="75" t="s">
        <v>27</v>
      </c>
      <c r="AD18" s="76">
        <f>IF($G18-$I18&lt;0,1,0)+IF($K18-$M18&lt;0,1,0)+IF($O18-$Q18&lt;0,1,0)+IF($S18-$U18&lt;0,1,0)+IF($W18-$Y18&lt;0,1,0)</f>
        <v>0</v>
      </c>
      <c r="AE18" s="77"/>
      <c r="AF18" s="78">
        <f>IF($AB18-$AD18&gt;0,1,0)</f>
        <v>0</v>
      </c>
      <c r="AG18" s="67" t="s">
        <v>27</v>
      </c>
      <c r="AH18" s="79">
        <f>IF($AB18-$AD18&lt;0,1,0)</f>
        <v>0</v>
      </c>
      <c r="AI18" s="80"/>
      <c r="AJ18" s="80"/>
      <c r="AK18" s="80"/>
      <c r="AM18" s="7"/>
      <c r="AN18" s="18"/>
    </row>
    <row r="19" spans="1:40" ht="14.25" customHeight="1" outlineLevel="1">
      <c r="A19" s="15" t="s">
        <v>5</v>
      </c>
      <c r="B19" s="1" t="str">
        <f>CONCATENATE(D11,"  -  ",D13)</f>
        <v>Katri Lepiku, Nomme SK  -  Elli Rissanen, Por-83</v>
      </c>
      <c r="D19" s="80"/>
      <c r="E19" s="80"/>
      <c r="F19" s="80"/>
      <c r="G19" s="93">
        <v>4</v>
      </c>
      <c r="H19" s="81" t="s">
        <v>27</v>
      </c>
      <c r="I19" s="94">
        <v>11</v>
      </c>
      <c r="J19" s="72"/>
      <c r="K19" s="65">
        <v>8</v>
      </c>
      <c r="L19" s="71" t="s">
        <v>27</v>
      </c>
      <c r="M19" s="66">
        <v>11</v>
      </c>
      <c r="N19" s="72"/>
      <c r="O19" s="65">
        <v>11</v>
      </c>
      <c r="P19" s="71" t="s">
        <v>27</v>
      </c>
      <c r="Q19" s="66">
        <v>8</v>
      </c>
      <c r="R19" s="73"/>
      <c r="S19" s="65">
        <v>11</v>
      </c>
      <c r="T19" s="71" t="s">
        <v>27</v>
      </c>
      <c r="U19" s="66">
        <v>8</v>
      </c>
      <c r="V19" s="73"/>
      <c r="W19" s="65">
        <v>11</v>
      </c>
      <c r="X19" s="71" t="s">
        <v>27</v>
      </c>
      <c r="Y19" s="66">
        <v>7</v>
      </c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2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 outlineLevel="1">
      <c r="A20" s="15" t="s">
        <v>6</v>
      </c>
      <c r="B20" s="1" t="str">
        <f>CONCATENATE(D12,"  -  ",D15)</f>
        <v>Pihla Eriksson, MBF  -  </v>
      </c>
      <c r="D20" s="80"/>
      <c r="E20" s="80"/>
      <c r="F20" s="80"/>
      <c r="G20" s="93"/>
      <c r="H20" s="81" t="s">
        <v>27</v>
      </c>
      <c r="I20" s="94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 outlineLevel="1">
      <c r="A21" s="15"/>
      <c r="D21" s="80"/>
      <c r="E21" s="80"/>
      <c r="F21" s="80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 outlineLevel="1">
      <c r="A22" s="15" t="s">
        <v>8</v>
      </c>
      <c r="B22" s="1" t="str">
        <f>CONCATENATE(D10,"  -  ",D13)</f>
        <v>Paju Eriksson, MBF  -  Elli Rissanen, Por-83</v>
      </c>
      <c r="D22" s="80"/>
      <c r="E22" s="80"/>
      <c r="F22" s="80"/>
      <c r="G22" s="65">
        <v>10</v>
      </c>
      <c r="H22" s="71" t="s">
        <v>27</v>
      </c>
      <c r="I22" s="66">
        <v>12</v>
      </c>
      <c r="J22" s="72"/>
      <c r="K22" s="65">
        <v>11</v>
      </c>
      <c r="L22" s="71" t="s">
        <v>27</v>
      </c>
      <c r="M22" s="66">
        <v>4</v>
      </c>
      <c r="N22" s="72"/>
      <c r="O22" s="65">
        <v>11</v>
      </c>
      <c r="P22" s="71" t="s">
        <v>27</v>
      </c>
      <c r="Q22" s="66">
        <v>3</v>
      </c>
      <c r="R22" s="73"/>
      <c r="S22" s="65">
        <v>11</v>
      </c>
      <c r="T22" s="71" t="s">
        <v>27</v>
      </c>
      <c r="U22" s="66">
        <v>5</v>
      </c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1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 outlineLevel="1">
      <c r="A23" s="15" t="s">
        <v>9</v>
      </c>
      <c r="B23" s="1" t="str">
        <f>CONCATENATE(D11,"  -  ",D15)</f>
        <v>Katri Lepiku, Nomme SK  -  </v>
      </c>
      <c r="D23" s="80"/>
      <c r="E23" s="80"/>
      <c r="F23" s="80"/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74">
        <f>IF($G23-$I23&gt;0,1,0)+IF($K23-$M23&gt;0,1,0)+IF($O23-$Q23&gt;0,1,0)+IF($S23-$U23&gt;0,1,0)+IF($W23-$Y23&gt;0,1,0)</f>
        <v>0</v>
      </c>
      <c r="AC23" s="75" t="s">
        <v>27</v>
      </c>
      <c r="AD23" s="76">
        <f>IF($G23-$I23&lt;0,1,0)+IF($K23-$M23&lt;0,1,0)+IF($O23-$Q23&lt;0,1,0)+IF($S23-$U23&lt;0,1,0)+IF($W23-$Y23&lt;0,1,0)</f>
        <v>0</v>
      </c>
      <c r="AE23" s="77"/>
      <c r="AF23" s="78">
        <f>IF($AB23-$AD23&gt;0,1,0)</f>
        <v>0</v>
      </c>
      <c r="AG23" s="67" t="s">
        <v>27</v>
      </c>
      <c r="AH23" s="79">
        <f>IF($AB23-$AD23&lt;0,1,0)</f>
        <v>0</v>
      </c>
      <c r="AI23" s="80"/>
      <c r="AJ23" s="80"/>
      <c r="AK23" s="80"/>
      <c r="AM23" s="7"/>
      <c r="AN23" s="18"/>
    </row>
    <row r="24" spans="1:40" ht="14.25" customHeight="1" outlineLevel="1">
      <c r="A24" s="15" t="s">
        <v>10</v>
      </c>
      <c r="B24" s="1" t="str">
        <f>CONCATENATE(D12,"  -  ",D14)</f>
        <v>Pihla Eriksson, MBF  -  Elma Nurmiaho, MBF</v>
      </c>
      <c r="D24" s="80"/>
      <c r="E24" s="80"/>
      <c r="F24" s="80"/>
      <c r="G24" s="65"/>
      <c r="H24" s="71" t="s">
        <v>27</v>
      </c>
      <c r="I24" s="66"/>
      <c r="J24" s="72"/>
      <c r="K24" s="65"/>
      <c r="L24" s="71" t="s">
        <v>27</v>
      </c>
      <c r="M24" s="66"/>
      <c r="N24" s="72"/>
      <c r="O24" s="65"/>
      <c r="P24" s="71" t="s">
        <v>27</v>
      </c>
      <c r="Q24" s="66"/>
      <c r="R24" s="73"/>
      <c r="S24" s="65"/>
      <c r="T24" s="71" t="s">
        <v>27</v>
      </c>
      <c r="U24" s="66"/>
      <c r="V24" s="73"/>
      <c r="W24" s="65"/>
      <c r="X24" s="71" t="s">
        <v>27</v>
      </c>
      <c r="Y24" s="66"/>
      <c r="Z24" s="72"/>
      <c r="AA24" s="72"/>
      <c r="AB24" s="74">
        <f>IF($G24-$I24&gt;0,1,0)+IF($K24-$M24&gt;0,1,0)+IF($O24-$Q24&gt;0,1,0)+IF($S24-$U24&gt;0,1,0)+IF($W24-$Y24&gt;0,1,0)</f>
        <v>0</v>
      </c>
      <c r="AC24" s="75" t="s">
        <v>27</v>
      </c>
      <c r="AD24" s="76">
        <f>IF($G24-$I24&lt;0,1,0)+IF($K24-$M24&lt;0,1,0)+IF($O24-$Q24&lt;0,1,0)+IF($S24-$U24&lt;0,1,0)+IF($W24-$Y24&lt;0,1,0)</f>
        <v>0</v>
      </c>
      <c r="AE24" s="77"/>
      <c r="AF24" s="78">
        <f>IF($AB24-$AD24&gt;0,1,0)</f>
        <v>0</v>
      </c>
      <c r="AG24" s="67" t="s">
        <v>27</v>
      </c>
      <c r="AH24" s="79">
        <f>IF($AB24-$AD24&lt;0,1,0)</f>
        <v>0</v>
      </c>
      <c r="AI24" s="80"/>
      <c r="AJ24" s="80"/>
      <c r="AK24" s="80"/>
      <c r="AM24" s="7"/>
      <c r="AN24" s="18"/>
    </row>
    <row r="25" spans="1:40" ht="14.25" customHeight="1" outlineLevel="1">
      <c r="A25" s="15"/>
      <c r="D25" s="80"/>
      <c r="E25" s="80"/>
      <c r="F25" s="80"/>
      <c r="G25" s="82"/>
      <c r="H25" s="83"/>
      <c r="I25" s="84"/>
      <c r="J25" s="72"/>
      <c r="K25" s="82"/>
      <c r="L25" s="83"/>
      <c r="M25" s="84"/>
      <c r="N25" s="72"/>
      <c r="O25" s="82"/>
      <c r="P25" s="83"/>
      <c r="Q25" s="84"/>
      <c r="R25" s="73"/>
      <c r="S25" s="82"/>
      <c r="T25" s="83"/>
      <c r="U25" s="84"/>
      <c r="V25" s="73"/>
      <c r="W25" s="82"/>
      <c r="X25" s="83"/>
      <c r="Y25" s="84"/>
      <c r="Z25" s="72"/>
      <c r="AA25" s="72"/>
      <c r="AB25" s="74"/>
      <c r="AC25" s="75"/>
      <c r="AD25" s="76"/>
      <c r="AE25" s="77"/>
      <c r="AF25" s="78"/>
      <c r="AG25" s="68"/>
      <c r="AH25" s="79"/>
      <c r="AI25" s="80"/>
      <c r="AJ25" s="80"/>
      <c r="AK25" s="80"/>
      <c r="AN25" s="18"/>
    </row>
    <row r="26" spans="1:40" ht="14.25" customHeight="1" outlineLevel="1">
      <c r="A26" s="15" t="s">
        <v>12</v>
      </c>
      <c r="B26" s="1" t="str">
        <f>CONCATENATE(D10,"  -  ",D12)</f>
        <v>Paju Eriksson, MBF  -  Pihla Eriksson, MBF</v>
      </c>
      <c r="D26" s="80"/>
      <c r="E26" s="80"/>
      <c r="F26" s="80"/>
      <c r="G26" s="65">
        <v>11</v>
      </c>
      <c r="H26" s="71" t="s">
        <v>27</v>
      </c>
      <c r="I26" s="66">
        <v>6</v>
      </c>
      <c r="J26" s="72"/>
      <c r="K26" s="65">
        <v>11</v>
      </c>
      <c r="L26" s="71" t="s">
        <v>27</v>
      </c>
      <c r="M26" s="66">
        <v>7</v>
      </c>
      <c r="N26" s="72"/>
      <c r="O26" s="65">
        <v>11</v>
      </c>
      <c r="P26" s="71" t="s">
        <v>27</v>
      </c>
      <c r="Q26" s="66">
        <v>5</v>
      </c>
      <c r="R26" s="73"/>
      <c r="S26" s="65"/>
      <c r="T26" s="71" t="s">
        <v>27</v>
      </c>
      <c r="U26" s="66"/>
      <c r="V26" s="73"/>
      <c r="W26" s="65"/>
      <c r="X26" s="71" t="s">
        <v>27</v>
      </c>
      <c r="Y26" s="66"/>
      <c r="Z26" s="72"/>
      <c r="AA26" s="72"/>
      <c r="AB26" s="74">
        <f>IF($G26-$I26&gt;0,1,0)+IF($K26-$M26&gt;0,1,0)+IF($O26-$Q26&gt;0,1,0)+IF($S26-$U26&gt;0,1,0)+IF($W26-$Y26&gt;0,1,0)</f>
        <v>3</v>
      </c>
      <c r="AC26" s="75" t="s">
        <v>27</v>
      </c>
      <c r="AD26" s="76">
        <f>IF($G26-$I26&lt;0,1,0)+IF($K26-$M26&lt;0,1,0)+IF($O26-$Q26&lt;0,1,0)+IF($S26-$U26&lt;0,1,0)+IF($W26-$Y26&lt;0,1,0)</f>
        <v>0</v>
      </c>
      <c r="AE26" s="77"/>
      <c r="AF26" s="78">
        <f>IF($AB26-$AD26&gt;0,1,0)</f>
        <v>1</v>
      </c>
      <c r="AG26" s="67" t="s">
        <v>27</v>
      </c>
      <c r="AH26" s="79">
        <f>IF($AB26-$AD26&lt;0,1,0)</f>
        <v>0</v>
      </c>
      <c r="AI26" s="80"/>
      <c r="AJ26" s="80"/>
      <c r="AK26" s="80"/>
      <c r="AM26" s="7"/>
      <c r="AN26" s="18"/>
    </row>
    <row r="27" spans="1:40" ht="14.25" customHeight="1" outlineLevel="1">
      <c r="A27" s="15" t="s">
        <v>13</v>
      </c>
      <c r="B27" s="1" t="str">
        <f>CONCATENATE(D11,"  -  ",D14)</f>
        <v>Katri Lepiku, Nomme SK  -  Elma Nurmiaho, MBF</v>
      </c>
      <c r="D27" s="80"/>
      <c r="E27" s="80"/>
      <c r="F27" s="80"/>
      <c r="G27" s="65"/>
      <c r="H27" s="71" t="s">
        <v>27</v>
      </c>
      <c r="I27" s="66"/>
      <c r="J27" s="72"/>
      <c r="K27" s="65"/>
      <c r="L27" s="71" t="s">
        <v>27</v>
      </c>
      <c r="M27" s="66"/>
      <c r="N27" s="72"/>
      <c r="O27" s="65"/>
      <c r="P27" s="71" t="s">
        <v>27</v>
      </c>
      <c r="Q27" s="66"/>
      <c r="R27" s="73"/>
      <c r="S27" s="65"/>
      <c r="T27" s="71" t="s">
        <v>27</v>
      </c>
      <c r="U27" s="66"/>
      <c r="V27" s="73"/>
      <c r="W27" s="65"/>
      <c r="X27" s="71" t="s">
        <v>27</v>
      </c>
      <c r="Y27" s="66"/>
      <c r="Z27" s="72"/>
      <c r="AA27" s="72"/>
      <c r="AB27" s="74">
        <f>IF($G27-$I27&gt;0,1,0)+IF($K27-$M27&gt;0,1,0)+IF($O27-$Q27&gt;0,1,0)+IF($S27-$U27&gt;0,1,0)+IF($W27-$Y27&gt;0,1,0)</f>
        <v>0</v>
      </c>
      <c r="AC27" s="75" t="s">
        <v>27</v>
      </c>
      <c r="AD27" s="76">
        <f>IF($G27-$I27&lt;0,1,0)+IF($K27-$M27&lt;0,1,0)+IF($O27-$Q27&lt;0,1,0)+IF($S27-$U27&lt;0,1,0)+IF($W27-$Y27&lt;0,1,0)</f>
        <v>0</v>
      </c>
      <c r="AE27" s="77"/>
      <c r="AF27" s="78">
        <f>IF($AB27-$AD27&gt;0,1,0)</f>
        <v>0</v>
      </c>
      <c r="AG27" s="67" t="s">
        <v>27</v>
      </c>
      <c r="AH27" s="79">
        <f>IF($AB27-$AD27&lt;0,1,0)</f>
        <v>0</v>
      </c>
      <c r="AI27" s="80"/>
      <c r="AJ27" s="80"/>
      <c r="AK27" s="80"/>
      <c r="AM27" s="7"/>
      <c r="AN27" s="18"/>
    </row>
    <row r="28" spans="1:40" ht="14.25" customHeight="1" outlineLevel="1">
      <c r="A28" s="15" t="s">
        <v>14</v>
      </c>
      <c r="B28" s="1" t="str">
        <f>CONCATENATE(D13,"  -  ",D15)</f>
        <v>Elli Rissanen, Por-83  -  </v>
      </c>
      <c r="D28" s="80"/>
      <c r="E28" s="80"/>
      <c r="F28" s="80"/>
      <c r="G28" s="65"/>
      <c r="H28" s="71" t="s">
        <v>27</v>
      </c>
      <c r="I28" s="66"/>
      <c r="J28" s="72"/>
      <c r="K28" s="65"/>
      <c r="L28" s="71" t="s">
        <v>27</v>
      </c>
      <c r="M28" s="66"/>
      <c r="N28" s="72"/>
      <c r="O28" s="65"/>
      <c r="P28" s="71" t="s">
        <v>27</v>
      </c>
      <c r="Q28" s="66"/>
      <c r="R28" s="73"/>
      <c r="S28" s="65"/>
      <c r="T28" s="71" t="s">
        <v>27</v>
      </c>
      <c r="U28" s="66"/>
      <c r="V28" s="73"/>
      <c r="W28" s="65"/>
      <c r="X28" s="71" t="s">
        <v>27</v>
      </c>
      <c r="Y28" s="66"/>
      <c r="Z28" s="72"/>
      <c r="AA28" s="72"/>
      <c r="AB28" s="74">
        <f>IF($G28-$I28&gt;0,1,0)+IF($K28-$M28&gt;0,1,0)+IF($O28-$Q28&gt;0,1,0)+IF($S28-$U28&gt;0,1,0)+IF($W28-$Y28&gt;0,1,0)</f>
        <v>0</v>
      </c>
      <c r="AC28" s="75" t="s">
        <v>27</v>
      </c>
      <c r="AD28" s="76">
        <f>IF($G28-$I28&lt;0,1,0)+IF($K28-$M28&lt;0,1,0)+IF($O28-$Q28&lt;0,1,0)+IF($S28-$U28&lt;0,1,0)+IF($W28-$Y28&lt;0,1,0)</f>
        <v>0</v>
      </c>
      <c r="AE28" s="77"/>
      <c r="AF28" s="78">
        <f>IF($AB28-$AD28&gt;0,1,0)</f>
        <v>0</v>
      </c>
      <c r="AG28" s="67" t="s">
        <v>27</v>
      </c>
      <c r="AH28" s="79">
        <f>IF($AB28-$AD28&lt;0,1,0)</f>
        <v>0</v>
      </c>
      <c r="AI28" s="80"/>
      <c r="AJ28" s="80"/>
      <c r="AK28" s="80"/>
      <c r="AM28" s="7"/>
      <c r="AN28" s="18"/>
    </row>
    <row r="29" spans="1:40" ht="14.25" customHeight="1" outlineLevel="1">
      <c r="A29" s="15"/>
      <c r="D29" s="80"/>
      <c r="E29" s="80"/>
      <c r="F29" s="80"/>
      <c r="G29" s="82"/>
      <c r="H29" s="83"/>
      <c r="I29" s="84"/>
      <c r="J29" s="72"/>
      <c r="K29" s="82"/>
      <c r="L29" s="83"/>
      <c r="M29" s="84"/>
      <c r="N29" s="72"/>
      <c r="O29" s="82"/>
      <c r="P29" s="83"/>
      <c r="Q29" s="84"/>
      <c r="R29" s="73"/>
      <c r="S29" s="82"/>
      <c r="T29" s="83"/>
      <c r="U29" s="84"/>
      <c r="V29" s="73"/>
      <c r="W29" s="82"/>
      <c r="X29" s="83"/>
      <c r="Y29" s="84"/>
      <c r="Z29" s="72"/>
      <c r="AA29" s="72"/>
      <c r="AB29" s="74"/>
      <c r="AC29" s="75"/>
      <c r="AD29" s="76"/>
      <c r="AE29" s="77"/>
      <c r="AF29" s="78"/>
      <c r="AG29" s="68"/>
      <c r="AH29" s="79"/>
      <c r="AI29" s="80"/>
      <c r="AJ29" s="80"/>
      <c r="AK29" s="80"/>
      <c r="AN29" s="18"/>
    </row>
    <row r="30" spans="1:40" ht="14.25" customHeight="1" outlineLevel="1">
      <c r="A30" s="15" t="s">
        <v>16</v>
      </c>
      <c r="B30" s="1" t="str">
        <f>CONCATENATE(D10,"  -  ",D15)</f>
        <v>Paju Eriksson, MBF  -  </v>
      </c>
      <c r="D30" s="80"/>
      <c r="E30" s="80"/>
      <c r="F30" s="80"/>
      <c r="G30" s="65"/>
      <c r="H30" s="71" t="s">
        <v>27</v>
      </c>
      <c r="I30" s="66"/>
      <c r="J30" s="72"/>
      <c r="K30" s="65"/>
      <c r="L30" s="71" t="s">
        <v>27</v>
      </c>
      <c r="M30" s="66"/>
      <c r="N30" s="72"/>
      <c r="O30" s="65"/>
      <c r="P30" s="71" t="s">
        <v>27</v>
      </c>
      <c r="Q30" s="66"/>
      <c r="R30" s="73"/>
      <c r="S30" s="65"/>
      <c r="T30" s="71" t="s">
        <v>27</v>
      </c>
      <c r="U30" s="66"/>
      <c r="V30" s="73"/>
      <c r="W30" s="65"/>
      <c r="X30" s="71" t="s">
        <v>27</v>
      </c>
      <c r="Y30" s="66"/>
      <c r="Z30" s="72"/>
      <c r="AA30" s="72"/>
      <c r="AB30" s="74">
        <f>IF($G30-$I30&gt;0,1,0)+IF($K30-$M30&gt;0,1,0)+IF($O30-$Q30&gt;0,1,0)+IF($S30-$U30&gt;0,1,0)+IF($W30-$Y30&gt;0,1,0)</f>
        <v>0</v>
      </c>
      <c r="AC30" s="75" t="s">
        <v>27</v>
      </c>
      <c r="AD30" s="76">
        <f>IF($G30-$I30&lt;0,1,0)+IF($K30-$M30&lt;0,1,0)+IF($O30-$Q30&lt;0,1,0)+IF($S30-$U30&lt;0,1,0)+IF($W30-$Y30&lt;0,1,0)</f>
        <v>0</v>
      </c>
      <c r="AE30" s="77"/>
      <c r="AF30" s="78">
        <f>IF($AB30-$AD30&gt;0,1,0)</f>
        <v>0</v>
      </c>
      <c r="AG30" s="67" t="s">
        <v>27</v>
      </c>
      <c r="AH30" s="79">
        <f>IF($AB30-$AD30&lt;0,1,0)</f>
        <v>0</v>
      </c>
      <c r="AI30" s="80"/>
      <c r="AJ30" s="80"/>
      <c r="AK30" s="80"/>
      <c r="AM30" s="7"/>
      <c r="AN30" s="18"/>
    </row>
    <row r="31" spans="1:40" ht="14.25" customHeight="1" outlineLevel="1">
      <c r="A31" s="15" t="s">
        <v>17</v>
      </c>
      <c r="B31" s="1" t="str">
        <f>CONCATENATE(D11,"  -  ",D12)</f>
        <v>Katri Lepiku, Nomme SK  -  Pihla Eriksson, MBF</v>
      </c>
      <c r="D31" s="80"/>
      <c r="E31" s="80"/>
      <c r="F31" s="80"/>
      <c r="G31" s="65">
        <v>11</v>
      </c>
      <c r="H31" s="71" t="s">
        <v>27</v>
      </c>
      <c r="I31" s="66">
        <v>3</v>
      </c>
      <c r="J31" s="72"/>
      <c r="K31" s="65">
        <v>11</v>
      </c>
      <c r="L31" s="71" t="s">
        <v>27</v>
      </c>
      <c r="M31" s="66">
        <v>4</v>
      </c>
      <c r="N31" s="72"/>
      <c r="O31" s="65">
        <v>11</v>
      </c>
      <c r="P31" s="71" t="s">
        <v>27</v>
      </c>
      <c r="Q31" s="66">
        <v>7</v>
      </c>
      <c r="R31" s="73"/>
      <c r="S31" s="65"/>
      <c r="T31" s="71" t="s">
        <v>27</v>
      </c>
      <c r="U31" s="66"/>
      <c r="V31" s="73"/>
      <c r="W31" s="65"/>
      <c r="X31" s="71" t="s">
        <v>27</v>
      </c>
      <c r="Y31" s="66"/>
      <c r="Z31" s="72"/>
      <c r="AA31" s="72"/>
      <c r="AB31" s="74">
        <f>IF($G31-$I31&gt;0,1,0)+IF($K31-$M31&gt;0,1,0)+IF($O31-$Q31&gt;0,1,0)+IF($S31-$U31&gt;0,1,0)+IF($W31-$Y31&gt;0,1,0)</f>
        <v>3</v>
      </c>
      <c r="AC31" s="75" t="s">
        <v>27</v>
      </c>
      <c r="AD31" s="76">
        <f>IF($G31-$I31&lt;0,1,0)+IF($K31-$M31&lt;0,1,0)+IF($O31-$Q31&lt;0,1,0)+IF($S31-$U31&lt;0,1,0)+IF($W31-$Y31&lt;0,1,0)</f>
        <v>0</v>
      </c>
      <c r="AE31" s="77"/>
      <c r="AF31" s="78">
        <f>IF($AB31-$AD31&gt;0,1,0)</f>
        <v>1</v>
      </c>
      <c r="AG31" s="67" t="s">
        <v>27</v>
      </c>
      <c r="AH31" s="79">
        <f>IF($AB31-$AD31&lt;0,1,0)</f>
        <v>0</v>
      </c>
      <c r="AI31" s="80"/>
      <c r="AJ31" s="80"/>
      <c r="AK31" s="80"/>
      <c r="AM31" s="7"/>
      <c r="AN31" s="18"/>
    </row>
    <row r="32" spans="1:40" ht="14.25" customHeight="1" outlineLevel="1">
      <c r="A32" s="15" t="s">
        <v>18</v>
      </c>
      <c r="B32" s="1" t="str">
        <f>CONCATENATE(D13,"  -  ",D14)</f>
        <v>Elli Rissanen, Por-83  -  Elma Nurmiaho, MBF</v>
      </c>
      <c r="D32" s="80"/>
      <c r="E32" s="80"/>
      <c r="F32" s="80"/>
      <c r="G32" s="65"/>
      <c r="H32" s="71" t="s">
        <v>27</v>
      </c>
      <c r="I32" s="66"/>
      <c r="J32" s="72"/>
      <c r="K32" s="65"/>
      <c r="L32" s="71" t="s">
        <v>27</v>
      </c>
      <c r="M32" s="66"/>
      <c r="N32" s="72"/>
      <c r="O32" s="65"/>
      <c r="P32" s="71" t="s">
        <v>27</v>
      </c>
      <c r="Q32" s="66"/>
      <c r="R32" s="73"/>
      <c r="S32" s="65"/>
      <c r="T32" s="71" t="s">
        <v>27</v>
      </c>
      <c r="U32" s="66"/>
      <c r="V32" s="73"/>
      <c r="W32" s="65"/>
      <c r="X32" s="71" t="s">
        <v>27</v>
      </c>
      <c r="Y32" s="66"/>
      <c r="Z32" s="72"/>
      <c r="AA32" s="72"/>
      <c r="AB32" s="74">
        <f>IF($G32-$I32&gt;0,1,0)+IF($K32-$M32&gt;0,1,0)+IF($O32-$Q32&gt;0,1,0)+IF($S32-$U32&gt;0,1,0)+IF($W32-$Y32&gt;0,1,0)</f>
        <v>0</v>
      </c>
      <c r="AC32" s="75" t="s">
        <v>27</v>
      </c>
      <c r="AD32" s="76">
        <f>IF($G32-$I32&lt;0,1,0)+IF($K32-$M32&lt;0,1,0)+IF($O32-$Q32&lt;0,1,0)+IF($S32-$U32&lt;0,1,0)+IF($W32-$Y32&lt;0,1,0)</f>
        <v>0</v>
      </c>
      <c r="AE32" s="77"/>
      <c r="AF32" s="78">
        <f>IF($AB32-$AD32&gt;0,1,0)</f>
        <v>0</v>
      </c>
      <c r="AG32" s="67" t="s">
        <v>27</v>
      </c>
      <c r="AH32" s="79">
        <f>IF($AB32-$AD32&lt;0,1,0)</f>
        <v>0</v>
      </c>
      <c r="AI32" s="80"/>
      <c r="AJ32" s="80"/>
      <c r="AK32" s="80"/>
      <c r="AM32" s="7"/>
      <c r="AN32" s="18"/>
    </row>
    <row r="33" spans="1:40" ht="14.25" customHeight="1" outlineLevel="1">
      <c r="A33" s="15"/>
      <c r="D33" s="80"/>
      <c r="E33" s="80"/>
      <c r="F33" s="80"/>
      <c r="G33" s="82"/>
      <c r="H33" s="83"/>
      <c r="I33" s="84"/>
      <c r="J33" s="72"/>
      <c r="K33" s="82"/>
      <c r="L33" s="83"/>
      <c r="M33" s="84"/>
      <c r="N33" s="72"/>
      <c r="O33" s="82"/>
      <c r="P33" s="83"/>
      <c r="Q33" s="84"/>
      <c r="R33" s="73"/>
      <c r="S33" s="82"/>
      <c r="T33" s="83"/>
      <c r="U33" s="84"/>
      <c r="V33" s="73"/>
      <c r="W33" s="82"/>
      <c r="X33" s="83"/>
      <c r="Y33" s="84"/>
      <c r="Z33" s="72"/>
      <c r="AA33" s="72"/>
      <c r="AB33" s="74"/>
      <c r="AC33" s="75"/>
      <c r="AD33" s="76"/>
      <c r="AE33" s="77"/>
      <c r="AF33" s="78"/>
      <c r="AG33" s="68"/>
      <c r="AH33" s="79"/>
      <c r="AI33" s="80"/>
      <c r="AJ33" s="80"/>
      <c r="AK33" s="80"/>
      <c r="AN33" s="18"/>
    </row>
    <row r="34" spans="1:40" ht="14.25" customHeight="1" outlineLevel="1">
      <c r="A34" s="15" t="s">
        <v>20</v>
      </c>
      <c r="B34" s="1" t="str">
        <f>CONCATENATE(D10,"  -  ",D11)</f>
        <v>Paju Eriksson, MBF  -  Katri Lepiku, Nomme SK</v>
      </c>
      <c r="D34" s="80"/>
      <c r="E34" s="80"/>
      <c r="F34" s="80"/>
      <c r="G34" s="65">
        <v>12</v>
      </c>
      <c r="H34" s="71" t="s">
        <v>27</v>
      </c>
      <c r="I34" s="66">
        <v>10</v>
      </c>
      <c r="J34" s="72"/>
      <c r="K34" s="65">
        <v>11</v>
      </c>
      <c r="L34" s="71" t="s">
        <v>27</v>
      </c>
      <c r="M34" s="66">
        <v>4</v>
      </c>
      <c r="N34" s="72"/>
      <c r="O34" s="65">
        <v>12</v>
      </c>
      <c r="P34" s="71" t="s">
        <v>27</v>
      </c>
      <c r="Q34" s="66">
        <v>10</v>
      </c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3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1</v>
      </c>
      <c r="AG34" s="67" t="s">
        <v>27</v>
      </c>
      <c r="AH34" s="79">
        <f>IF($AB34-$AD34&lt;0,1,0)</f>
        <v>0</v>
      </c>
      <c r="AI34" s="80"/>
      <c r="AJ34" s="80"/>
      <c r="AK34" s="80"/>
      <c r="AM34" s="7"/>
      <c r="AN34" s="18"/>
    </row>
    <row r="35" spans="1:40" ht="14.25" customHeight="1" outlineLevel="1">
      <c r="A35" s="15" t="s">
        <v>21</v>
      </c>
      <c r="B35" s="1" t="str">
        <f>CONCATENATE(D12,"  -  ",D13)</f>
        <v>Pihla Eriksson, MBF  -  Elli Rissanen, Por-83</v>
      </c>
      <c r="D35" s="80"/>
      <c r="E35" s="80"/>
      <c r="F35" s="80"/>
      <c r="G35" s="65">
        <v>5</v>
      </c>
      <c r="H35" s="71" t="s">
        <v>27</v>
      </c>
      <c r="I35" s="66">
        <v>11</v>
      </c>
      <c r="J35" s="72"/>
      <c r="K35" s="65">
        <v>4</v>
      </c>
      <c r="L35" s="71" t="s">
        <v>27</v>
      </c>
      <c r="M35" s="66">
        <v>11</v>
      </c>
      <c r="N35" s="72"/>
      <c r="O35" s="65">
        <v>8</v>
      </c>
      <c r="P35" s="71" t="s">
        <v>27</v>
      </c>
      <c r="Q35" s="66">
        <v>11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3</v>
      </c>
      <c r="AE35" s="77"/>
      <c r="AF35" s="78">
        <f>IF($AB35-$AD35&gt;0,1,0)</f>
        <v>0</v>
      </c>
      <c r="AG35" s="67" t="s">
        <v>27</v>
      </c>
      <c r="AH35" s="79">
        <f>IF($AB35-$AD35&lt;0,1,0)</f>
        <v>1</v>
      </c>
      <c r="AI35" s="80"/>
      <c r="AJ35" s="80"/>
      <c r="AK35" s="80"/>
      <c r="AM35" s="7"/>
      <c r="AN35" s="18"/>
    </row>
    <row r="36" spans="1:40" ht="14.25" customHeight="1" outlineLevel="1">
      <c r="A36" s="15" t="s">
        <v>22</v>
      </c>
      <c r="B36" s="1" t="str">
        <f>CONCATENATE(D14,"  -  ",D15)</f>
        <v>Elma Nurmiaho, MBF  -  </v>
      </c>
      <c r="D36" s="80"/>
      <c r="E36" s="80"/>
      <c r="F36" s="80"/>
      <c r="G36" s="65"/>
      <c r="H36" s="71" t="s">
        <v>27</v>
      </c>
      <c r="I36" s="66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85">
        <f>IF($G36-$I36&gt;0,1,0)+IF($K36-$M36&gt;0,1,0)+IF($O36-$Q36&gt;0,1,0)+IF($S36-$U36&gt;0,1,0)+IF($W36-$Y36&gt;0,1,0)</f>
        <v>0</v>
      </c>
      <c r="AC36" s="86" t="s">
        <v>27</v>
      </c>
      <c r="AD36" s="87">
        <f>IF($G36-$I36&lt;0,1,0)+IF($K36-$M36&lt;0,1,0)+IF($O36-$Q36&lt;0,1,0)+IF($S36-$U36&lt;0,1,0)+IF($W36-$Y36&lt;0,1,0)</f>
        <v>0</v>
      </c>
      <c r="AE36" s="77"/>
      <c r="AF36" s="88">
        <f>IF($AB36-$AD36&gt;0,1,0)</f>
        <v>0</v>
      </c>
      <c r="AG36" s="69" t="s">
        <v>27</v>
      </c>
      <c r="AH36" s="89">
        <f>IF($AB36-$AD36&lt;0,1,0)</f>
        <v>0</v>
      </c>
      <c r="AI36" s="80"/>
      <c r="AJ36" s="80"/>
      <c r="AK36" s="80"/>
      <c r="AM36" s="7"/>
      <c r="AN36" s="18"/>
    </row>
    <row r="37" spans="4:37" ht="14.25" customHeight="1" outlineLevel="1">
      <c r="D37" s="80"/>
      <c r="E37" s="80"/>
      <c r="F37" s="8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92"/>
      <c r="R37" s="92"/>
      <c r="S37" s="92"/>
      <c r="T37" s="92"/>
      <c r="U37" s="80"/>
      <c r="V37" s="80"/>
      <c r="W37" s="80"/>
      <c r="X37" s="80"/>
      <c r="Y37" s="80"/>
      <c r="Z37" s="80"/>
      <c r="AA37" s="80"/>
      <c r="AB37" s="80"/>
      <c r="AC37" s="90"/>
      <c r="AD37" s="90"/>
      <c r="AE37" s="90"/>
      <c r="AF37" s="90"/>
      <c r="AG37" s="80"/>
      <c r="AH37" s="80"/>
      <c r="AI37" s="80"/>
      <c r="AJ37" s="80"/>
      <c r="AK37" s="80"/>
    </row>
    <row r="38" spans="4:37" ht="14.25" customHeight="1"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</row>
    <row r="39" spans="4:37" ht="14.25" customHeight="1"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92"/>
      <c r="V39" s="92"/>
      <c r="W39" s="92"/>
      <c r="X39" s="92"/>
      <c r="Y39" s="92"/>
      <c r="Z39" s="92"/>
      <c r="AA39" s="92"/>
      <c r="AB39" s="92"/>
      <c r="AC39" s="92"/>
      <c r="AD39" s="80"/>
      <c r="AE39" s="80"/>
      <c r="AF39" s="80"/>
      <c r="AG39" s="80"/>
      <c r="AH39" s="80"/>
      <c r="AI39" s="80"/>
      <c r="AJ39" s="80"/>
      <c r="AK39" s="80"/>
    </row>
    <row r="40" spans="4:37" ht="14.25" customHeight="1"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92"/>
      <c r="V40" s="92"/>
      <c r="W40" s="92"/>
      <c r="X40" s="92"/>
      <c r="Y40" s="92"/>
      <c r="Z40" s="92"/>
      <c r="AA40" s="92"/>
      <c r="AB40" s="92"/>
      <c r="AC40" s="92"/>
      <c r="AD40" s="80"/>
      <c r="AE40" s="80"/>
      <c r="AF40" s="80"/>
      <c r="AG40" s="80"/>
      <c r="AH40" s="80"/>
      <c r="AI40" s="80"/>
      <c r="AJ40" s="80"/>
      <c r="AK40" s="80"/>
    </row>
    <row r="41" spans="4:37" ht="14.25" customHeight="1"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92"/>
      <c r="V41" s="92"/>
      <c r="W41" s="92"/>
      <c r="X41" s="92"/>
      <c r="Y41" s="92"/>
      <c r="Z41" s="92"/>
      <c r="AA41" s="92"/>
      <c r="AB41" s="92"/>
      <c r="AC41" s="92"/>
      <c r="AD41" s="80"/>
      <c r="AE41" s="80"/>
      <c r="AF41" s="80"/>
      <c r="AG41" s="80"/>
      <c r="AH41" s="80"/>
      <c r="AI41" s="80"/>
      <c r="AJ41" s="80"/>
      <c r="AK41" s="80"/>
    </row>
    <row r="42" spans="4:37" ht="14.25" customHeight="1"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92"/>
      <c r="V42" s="92"/>
      <c r="W42" s="92"/>
      <c r="X42" s="92"/>
      <c r="Y42" s="92"/>
      <c r="Z42" s="92"/>
      <c r="AA42" s="92"/>
      <c r="AB42" s="92"/>
      <c r="AC42" s="92"/>
      <c r="AD42" s="80"/>
      <c r="AE42" s="80"/>
      <c r="AF42" s="80"/>
      <c r="AG42" s="80"/>
      <c r="AH42" s="80"/>
      <c r="AI42" s="80"/>
      <c r="AJ42" s="80"/>
      <c r="AK42" s="80"/>
    </row>
    <row r="43" spans="4:37" ht="14.25" customHeight="1"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92"/>
      <c r="V43" s="92"/>
      <c r="W43" s="92"/>
      <c r="X43" s="92"/>
      <c r="Y43" s="92"/>
      <c r="Z43" s="92"/>
      <c r="AA43" s="92"/>
      <c r="AB43" s="92"/>
      <c r="AC43" s="92"/>
      <c r="AD43" s="80"/>
      <c r="AE43" s="80"/>
      <c r="AF43" s="80"/>
      <c r="AG43" s="80"/>
      <c r="AH43" s="80"/>
      <c r="AI43" s="80"/>
      <c r="AJ43" s="80"/>
      <c r="AK43" s="80"/>
    </row>
    <row r="44" spans="4:37" ht="14.25" customHeight="1"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  <row r="45" spans="4:37" ht="14.25" customHeight="1"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</row>
  </sheetData>
  <mergeCells count="42">
    <mergeCell ref="T11:X11"/>
    <mergeCell ref="Y11:AC11"/>
    <mergeCell ref="AD11:AH11"/>
    <mergeCell ref="Y12:AC12"/>
    <mergeCell ref="AD12:AH12"/>
    <mergeCell ref="O9:S9"/>
    <mergeCell ref="O10:S10"/>
    <mergeCell ref="E11:I11"/>
    <mergeCell ref="J11:N11"/>
    <mergeCell ref="O11:S11"/>
    <mergeCell ref="E9:I9"/>
    <mergeCell ref="J9:N9"/>
    <mergeCell ref="E10:I10"/>
    <mergeCell ref="J10:N10"/>
    <mergeCell ref="T9:X9"/>
    <mergeCell ref="Y9:AC9"/>
    <mergeCell ref="AD9:AH9"/>
    <mergeCell ref="T10:X10"/>
    <mergeCell ref="Y10:AC10"/>
    <mergeCell ref="AD10:AH10"/>
    <mergeCell ref="O13:S13"/>
    <mergeCell ref="T13:X13"/>
    <mergeCell ref="E12:I12"/>
    <mergeCell ref="J12:N12"/>
    <mergeCell ref="O12:S12"/>
    <mergeCell ref="T12:X12"/>
    <mergeCell ref="Y13:AC13"/>
    <mergeCell ref="AD13:AH13"/>
    <mergeCell ref="E14:I14"/>
    <mergeCell ref="J14:N14"/>
    <mergeCell ref="O14:S14"/>
    <mergeCell ref="T14:X14"/>
    <mergeCell ref="Y14:AC14"/>
    <mergeCell ref="AD14:AH14"/>
    <mergeCell ref="E13:I13"/>
    <mergeCell ref="J13:N13"/>
    <mergeCell ref="Y15:AC15"/>
    <mergeCell ref="AD15:AH15"/>
    <mergeCell ref="E15:I15"/>
    <mergeCell ref="J15:N15"/>
    <mergeCell ref="O15:S15"/>
    <mergeCell ref="T15:X15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75" zoomScaleNormal="75" workbookViewId="0" topLeftCell="A1">
      <selection activeCell="D29" sqref="D29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215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56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88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6">
        <v>1</v>
      </c>
      <c r="F9" s="129"/>
      <c r="G9" s="129"/>
      <c r="H9" s="129"/>
      <c r="I9" s="130"/>
      <c r="J9" s="126">
        <v>2</v>
      </c>
      <c r="K9" s="129"/>
      <c r="L9" s="129"/>
      <c r="M9" s="129"/>
      <c r="N9" s="130"/>
      <c r="O9" s="126">
        <v>3</v>
      </c>
      <c r="P9" s="129"/>
      <c r="Q9" s="129"/>
      <c r="R9" s="129"/>
      <c r="S9" s="130"/>
      <c r="T9" s="126">
        <v>4</v>
      </c>
      <c r="U9" s="129"/>
      <c r="V9" s="129"/>
      <c r="W9" s="129"/>
      <c r="X9" s="130"/>
      <c r="Y9" s="126" t="s">
        <v>0</v>
      </c>
      <c r="Z9" s="129"/>
      <c r="AA9" s="129"/>
      <c r="AB9" s="129"/>
      <c r="AC9" s="130"/>
      <c r="AD9" s="126" t="s">
        <v>1</v>
      </c>
      <c r="AE9" s="129"/>
      <c r="AF9" s="129"/>
      <c r="AG9" s="129"/>
      <c r="AH9" s="130"/>
      <c r="AI9" s="29" t="s">
        <v>2</v>
      </c>
    </row>
    <row r="10" spans="1:35" ht="14.25" customHeight="1">
      <c r="A10" s="20">
        <v>56</v>
      </c>
      <c r="B10" s="30">
        <v>1</v>
      </c>
      <c r="C10" s="36">
        <v>3</v>
      </c>
      <c r="D10" s="14" t="str">
        <f>IF(A10=0,"",INDEX(Nimet!$A$2:$D$251,A10,4))</f>
        <v>Roope Kantola, TuKa</v>
      </c>
      <c r="E10" s="131"/>
      <c r="F10" s="132"/>
      <c r="G10" s="132"/>
      <c r="H10" s="132"/>
      <c r="I10" s="133"/>
      <c r="J10" s="134" t="str">
        <f>CONCATENATE(AB22,"-",AD22)</f>
        <v>3-0</v>
      </c>
      <c r="K10" s="135"/>
      <c r="L10" s="135"/>
      <c r="M10" s="135"/>
      <c r="N10" s="136"/>
      <c r="O10" s="134" t="str">
        <f>CONCATENATE(AB16,"-",AD16)</f>
        <v>3-0</v>
      </c>
      <c r="P10" s="135"/>
      <c r="Q10" s="135"/>
      <c r="R10" s="135"/>
      <c r="S10" s="136"/>
      <c r="T10" s="134" t="str">
        <f>CONCATENATE(AB19,"-",AD19)</f>
        <v>3-0</v>
      </c>
      <c r="U10" s="135"/>
      <c r="V10" s="135"/>
      <c r="W10" s="135"/>
      <c r="X10" s="136"/>
      <c r="Y10" s="126" t="str">
        <f>CONCATENATE(AF16+AF19+AF22,"-",AH16+AH19+AH22)</f>
        <v>3-0</v>
      </c>
      <c r="Z10" s="129"/>
      <c r="AA10" s="129"/>
      <c r="AB10" s="129"/>
      <c r="AC10" s="130"/>
      <c r="AD10" s="126" t="str">
        <f>CONCATENATE(AB16+AB19+AB22,"-",AD16+AD19+AD22)</f>
        <v>9-0</v>
      </c>
      <c r="AE10" s="129"/>
      <c r="AF10" s="129"/>
      <c r="AG10" s="129"/>
      <c r="AH10" s="130"/>
      <c r="AI10" s="70">
        <v>1</v>
      </c>
    </row>
    <row r="11" spans="1:35" ht="14.25" customHeight="1">
      <c r="A11" s="20">
        <v>32</v>
      </c>
      <c r="B11" s="30">
        <v>2</v>
      </c>
      <c r="C11" s="36">
        <v>30</v>
      </c>
      <c r="D11" s="14" t="str">
        <f>IF(A11=0,"",INDEX(Nimet!$A$2:$D$251,A11,4))</f>
        <v>Jancarlo Rodriguez, Por-83</v>
      </c>
      <c r="E11" s="134" t="str">
        <f>CONCATENATE(AD22,"-",AB22)</f>
        <v>0-3</v>
      </c>
      <c r="F11" s="135"/>
      <c r="G11" s="135"/>
      <c r="H11" s="135"/>
      <c r="I11" s="136"/>
      <c r="J11" s="131"/>
      <c r="K11" s="132"/>
      <c r="L11" s="132"/>
      <c r="M11" s="132"/>
      <c r="N11" s="133"/>
      <c r="O11" s="134" t="str">
        <f>CONCATENATE(AB20,"-",AD20)</f>
        <v>1-3</v>
      </c>
      <c r="P11" s="135"/>
      <c r="Q11" s="135"/>
      <c r="R11" s="135"/>
      <c r="S11" s="136"/>
      <c r="T11" s="134" t="str">
        <f>CONCATENATE(AB17,"-",AD17)</f>
        <v>3-0</v>
      </c>
      <c r="U11" s="135"/>
      <c r="V11" s="135"/>
      <c r="W11" s="135"/>
      <c r="X11" s="136"/>
      <c r="Y11" s="126" t="str">
        <f>CONCATENATE(AF17+AF20+AH22,"-",AH17+AH20+AF22)</f>
        <v>1-2</v>
      </c>
      <c r="Z11" s="129"/>
      <c r="AA11" s="129"/>
      <c r="AB11" s="129"/>
      <c r="AC11" s="130"/>
      <c r="AD11" s="126" t="str">
        <f>CONCATENATE(AB17+AB20+AD22,"-",AD17+AD20+AB22)</f>
        <v>4-6</v>
      </c>
      <c r="AE11" s="129"/>
      <c r="AF11" s="129"/>
      <c r="AG11" s="129"/>
      <c r="AH11" s="130"/>
      <c r="AI11" s="70">
        <v>3</v>
      </c>
    </row>
    <row r="12" spans="1:35" ht="14.25" customHeight="1">
      <c r="A12" s="20">
        <v>64</v>
      </c>
      <c r="B12" s="30">
        <v>3</v>
      </c>
      <c r="C12" s="36"/>
      <c r="D12" s="14" t="str">
        <f>IF(A12=0,"",INDEX(Nimet!$A$2:$D$251,A12,4))</f>
        <v>Milla-Mari Vastavuo, MBF</v>
      </c>
      <c r="E12" s="134" t="str">
        <f>CONCATENATE(AD16,"-",AB16)</f>
        <v>0-3</v>
      </c>
      <c r="F12" s="135"/>
      <c r="G12" s="135"/>
      <c r="H12" s="135"/>
      <c r="I12" s="136"/>
      <c r="J12" s="134" t="str">
        <f>CONCATENATE(AD20,"-",AB20)</f>
        <v>3-1</v>
      </c>
      <c r="K12" s="135"/>
      <c r="L12" s="135"/>
      <c r="M12" s="135"/>
      <c r="N12" s="136"/>
      <c r="O12" s="131"/>
      <c r="P12" s="132"/>
      <c r="Q12" s="132"/>
      <c r="R12" s="132"/>
      <c r="S12" s="133"/>
      <c r="T12" s="134" t="str">
        <f>CONCATENATE(AB23,"-",AD23)</f>
        <v>3-0</v>
      </c>
      <c r="U12" s="135"/>
      <c r="V12" s="135"/>
      <c r="W12" s="135"/>
      <c r="X12" s="136"/>
      <c r="Y12" s="126" t="str">
        <f>CONCATENATE(AH16+AH20+AF23,"-",AF16+AF20+AH23)</f>
        <v>2-1</v>
      </c>
      <c r="Z12" s="129"/>
      <c r="AA12" s="129"/>
      <c r="AB12" s="129"/>
      <c r="AC12" s="130"/>
      <c r="AD12" s="126" t="str">
        <f>CONCATENATE(AD16+AD20+AB23,"-",AB16+AB20+AD23)</f>
        <v>6-4</v>
      </c>
      <c r="AE12" s="129"/>
      <c r="AF12" s="129"/>
      <c r="AG12" s="129"/>
      <c r="AH12" s="130"/>
      <c r="AI12" s="70">
        <v>2</v>
      </c>
    </row>
    <row r="13" spans="1:35" ht="14.25" customHeight="1">
      <c r="A13" s="20">
        <v>117</v>
      </c>
      <c r="B13" s="30">
        <v>4</v>
      </c>
      <c r="C13" s="36"/>
      <c r="D13" s="14" t="str">
        <f>IF(A13=0,"",INDEX(Nimet!$A$2:$D$251,A13,4))</f>
        <v>Tuomas Kallinki, SeSi</v>
      </c>
      <c r="E13" s="134" t="str">
        <f>CONCATENATE(AD19,"-",AB19)</f>
        <v>0-3</v>
      </c>
      <c r="F13" s="135"/>
      <c r="G13" s="135"/>
      <c r="H13" s="135"/>
      <c r="I13" s="136"/>
      <c r="J13" s="134" t="str">
        <f>CONCATENATE(AD17,"-",AB17)</f>
        <v>0-3</v>
      </c>
      <c r="K13" s="135"/>
      <c r="L13" s="135"/>
      <c r="M13" s="135"/>
      <c r="N13" s="136"/>
      <c r="O13" s="134" t="str">
        <f>CONCATENATE(AD23,"-",AB23)</f>
        <v>0-3</v>
      </c>
      <c r="P13" s="135"/>
      <c r="Q13" s="135"/>
      <c r="R13" s="135"/>
      <c r="S13" s="136"/>
      <c r="T13" s="131"/>
      <c r="U13" s="132"/>
      <c r="V13" s="132"/>
      <c r="W13" s="132"/>
      <c r="X13" s="133"/>
      <c r="Y13" s="126" t="str">
        <f>CONCATENATE(AH17+AH19+AH23,"-",AF17+AF19+AF23)</f>
        <v>0-3</v>
      </c>
      <c r="Z13" s="129"/>
      <c r="AA13" s="129"/>
      <c r="AB13" s="129"/>
      <c r="AC13" s="130"/>
      <c r="AD13" s="126" t="str">
        <f>CONCATENATE(AD17+AD19+AD23,"-",AB17+AB19+AB23)</f>
        <v>0-9</v>
      </c>
      <c r="AE13" s="129"/>
      <c r="AF13" s="129"/>
      <c r="AG13" s="129"/>
      <c r="AH13" s="130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Roope Kantola, TuKa  -  Milla-Mari Vastavuo, MBF</v>
      </c>
      <c r="G16" s="65">
        <v>11</v>
      </c>
      <c r="H16" s="71" t="s">
        <v>27</v>
      </c>
      <c r="I16" s="66">
        <v>2</v>
      </c>
      <c r="J16" s="72"/>
      <c r="K16" s="65">
        <v>11</v>
      </c>
      <c r="L16" s="71" t="s">
        <v>27</v>
      </c>
      <c r="M16" s="66">
        <v>5</v>
      </c>
      <c r="N16" s="72"/>
      <c r="O16" s="65">
        <v>11</v>
      </c>
      <c r="P16" s="71" t="s">
        <v>27</v>
      </c>
      <c r="Q16" s="66">
        <v>2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Jancarlo Rodriguez, Por-83  -  Tuomas Kallinki, SeSi</v>
      </c>
      <c r="G17" s="93">
        <v>11</v>
      </c>
      <c r="H17" s="81" t="s">
        <v>27</v>
      </c>
      <c r="I17" s="94">
        <v>8</v>
      </c>
      <c r="J17" s="72"/>
      <c r="K17" s="65">
        <v>12</v>
      </c>
      <c r="L17" s="71" t="s">
        <v>27</v>
      </c>
      <c r="M17" s="66">
        <v>10</v>
      </c>
      <c r="N17" s="72"/>
      <c r="O17" s="65">
        <v>11</v>
      </c>
      <c r="P17" s="71" t="s">
        <v>27</v>
      </c>
      <c r="Q17" s="66">
        <v>9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Roope Kantola, TuKa  -  Tuomas Kallinki, SeSi</v>
      </c>
      <c r="G19" s="65">
        <v>11</v>
      </c>
      <c r="H19" s="71" t="s">
        <v>27</v>
      </c>
      <c r="I19" s="66">
        <v>3</v>
      </c>
      <c r="J19" s="72"/>
      <c r="K19" s="65">
        <v>11</v>
      </c>
      <c r="L19" s="71" t="s">
        <v>27</v>
      </c>
      <c r="M19" s="66">
        <v>5</v>
      </c>
      <c r="N19" s="72"/>
      <c r="O19" s="65">
        <v>11</v>
      </c>
      <c r="P19" s="71" t="s">
        <v>27</v>
      </c>
      <c r="Q19" s="66">
        <v>5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Jancarlo Rodriguez, Por-83  -  Milla-Mari Vastavuo, MBF</v>
      </c>
      <c r="G20" s="65">
        <v>6</v>
      </c>
      <c r="H20" s="71" t="s">
        <v>27</v>
      </c>
      <c r="I20" s="66">
        <v>11</v>
      </c>
      <c r="J20" s="72"/>
      <c r="K20" s="65">
        <v>3</v>
      </c>
      <c r="L20" s="71" t="s">
        <v>27</v>
      </c>
      <c r="M20" s="66">
        <v>11</v>
      </c>
      <c r="N20" s="72"/>
      <c r="O20" s="65">
        <v>11</v>
      </c>
      <c r="P20" s="71" t="s">
        <v>27</v>
      </c>
      <c r="Q20" s="66">
        <v>9</v>
      </c>
      <c r="R20" s="73"/>
      <c r="S20" s="65">
        <v>4</v>
      </c>
      <c r="T20" s="71" t="s">
        <v>27</v>
      </c>
      <c r="U20" s="66">
        <v>11</v>
      </c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1</v>
      </c>
      <c r="AC20" s="75" t="s">
        <v>27</v>
      </c>
      <c r="AD20" s="76">
        <f>IF($G20-$I20&lt;0,1,0)+IF($K20-$M20&lt;0,1,0)+IF($O20-$Q20&lt;0,1,0)+IF($S20-$U20&lt;0,1,0)+IF($W20-$Y20&lt;0,1,0)</f>
        <v>3</v>
      </c>
      <c r="AE20" s="77"/>
      <c r="AF20" s="78">
        <f>IF($AB20-$AD20&gt;0,1,0)</f>
        <v>0</v>
      </c>
      <c r="AG20" s="67" t="s">
        <v>27</v>
      </c>
      <c r="AH20" s="79">
        <f>IF($AB20-$AD20&lt;0,1,0)</f>
        <v>1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Roope Kantola, TuKa  -  Jancarlo Rodriguez, Por-83</v>
      </c>
      <c r="G22" s="65">
        <v>11</v>
      </c>
      <c r="H22" s="71" t="s">
        <v>27</v>
      </c>
      <c r="I22" s="66">
        <v>1</v>
      </c>
      <c r="J22" s="72"/>
      <c r="K22" s="65">
        <v>11</v>
      </c>
      <c r="L22" s="71" t="s">
        <v>27</v>
      </c>
      <c r="M22" s="66">
        <v>9</v>
      </c>
      <c r="N22" s="72"/>
      <c r="O22" s="65">
        <v>11</v>
      </c>
      <c r="P22" s="71" t="s">
        <v>27</v>
      </c>
      <c r="Q22" s="66">
        <v>1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Milla-Mari Vastavuo, MBF  -  Tuomas Kallinki, SeSi</v>
      </c>
      <c r="G23" s="65">
        <v>11</v>
      </c>
      <c r="H23" s="71" t="s">
        <v>27</v>
      </c>
      <c r="I23" s="66">
        <v>6</v>
      </c>
      <c r="J23" s="72"/>
      <c r="K23" s="65">
        <v>11</v>
      </c>
      <c r="L23" s="71" t="s">
        <v>27</v>
      </c>
      <c r="M23" s="66">
        <v>6</v>
      </c>
      <c r="N23" s="72"/>
      <c r="O23" s="65">
        <v>11</v>
      </c>
      <c r="P23" s="71" t="s">
        <v>27</v>
      </c>
      <c r="Q23" s="66">
        <v>3</v>
      </c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52</v>
      </c>
      <c r="C27" s="31"/>
      <c r="D27" s="31"/>
    </row>
    <row r="28" spans="2:35" ht="14.25" customHeight="1">
      <c r="B28" s="12"/>
      <c r="C28" s="13"/>
      <c r="D28" s="14"/>
      <c r="E28" s="126">
        <v>1</v>
      </c>
      <c r="F28" s="129"/>
      <c r="G28" s="129"/>
      <c r="H28" s="129"/>
      <c r="I28" s="130"/>
      <c r="J28" s="126">
        <v>2</v>
      </c>
      <c r="K28" s="129"/>
      <c r="L28" s="129"/>
      <c r="M28" s="129"/>
      <c r="N28" s="130"/>
      <c r="O28" s="126">
        <v>3</v>
      </c>
      <c r="P28" s="129"/>
      <c r="Q28" s="129"/>
      <c r="R28" s="129"/>
      <c r="S28" s="130"/>
      <c r="T28" s="126">
        <v>4</v>
      </c>
      <c r="U28" s="129"/>
      <c r="V28" s="129"/>
      <c r="W28" s="129"/>
      <c r="X28" s="130"/>
      <c r="Y28" s="126" t="s">
        <v>0</v>
      </c>
      <c r="Z28" s="129"/>
      <c r="AA28" s="129"/>
      <c r="AB28" s="129"/>
      <c r="AC28" s="130"/>
      <c r="AD28" s="126" t="s">
        <v>1</v>
      </c>
      <c r="AE28" s="129"/>
      <c r="AF28" s="129"/>
      <c r="AG28" s="129"/>
      <c r="AH28" s="130"/>
      <c r="AI28" s="29" t="s">
        <v>2</v>
      </c>
    </row>
    <row r="29" spans="1:35" ht="14.25" customHeight="1">
      <c r="A29" s="20">
        <v>5</v>
      </c>
      <c r="B29" s="30">
        <v>1</v>
      </c>
      <c r="C29" s="36">
        <v>7</v>
      </c>
      <c r="D29" s="14" t="str">
        <f>IF(A29=0,"",INDEX(Nimet!$A$2:$D$251,A29,4))</f>
        <v>Dmitry Vyskubov, PT-Espoo</v>
      </c>
      <c r="E29" s="131"/>
      <c r="F29" s="132"/>
      <c r="G29" s="132"/>
      <c r="H29" s="132"/>
      <c r="I29" s="133"/>
      <c r="J29" s="134" t="str">
        <f>CONCATENATE(AB41,"-",AD41)</f>
        <v>3-1</v>
      </c>
      <c r="K29" s="135"/>
      <c r="L29" s="135"/>
      <c r="M29" s="135"/>
      <c r="N29" s="136"/>
      <c r="O29" s="134" t="str">
        <f>CONCATENATE(AB35,"-",AD35)</f>
        <v>3-0</v>
      </c>
      <c r="P29" s="135"/>
      <c r="Q29" s="135"/>
      <c r="R29" s="135"/>
      <c r="S29" s="136"/>
      <c r="T29" s="134" t="str">
        <f>CONCATENATE(AB38,"-",AD38)</f>
        <v>3-0</v>
      </c>
      <c r="U29" s="135"/>
      <c r="V29" s="135"/>
      <c r="W29" s="135"/>
      <c r="X29" s="136"/>
      <c r="Y29" s="126" t="str">
        <f>CONCATENATE(AF35+AF38+AF41,"-",AH35+AH38+AH41)</f>
        <v>3-0</v>
      </c>
      <c r="Z29" s="129"/>
      <c r="AA29" s="129"/>
      <c r="AB29" s="129"/>
      <c r="AC29" s="130"/>
      <c r="AD29" s="126" t="str">
        <f>CONCATENATE(AB35+AB38+AB41,"-",AD35+AD38+AD41)</f>
        <v>9-1</v>
      </c>
      <c r="AE29" s="129"/>
      <c r="AF29" s="129"/>
      <c r="AG29" s="129"/>
      <c r="AH29" s="130"/>
      <c r="AI29" s="70">
        <v>1</v>
      </c>
    </row>
    <row r="30" spans="1:35" ht="14.25" customHeight="1">
      <c r="A30" s="20">
        <v>67</v>
      </c>
      <c r="B30" s="30">
        <v>2</v>
      </c>
      <c r="C30" s="36">
        <v>18</v>
      </c>
      <c r="D30" s="14" t="str">
        <f>IF(A30=0,"",INDEX(Nimet!$A$2:$D$251,A30,4))</f>
        <v>Thomas Lundström, MBF</v>
      </c>
      <c r="E30" s="134" t="str">
        <f>CONCATENATE(AD41,"-",AB41)</f>
        <v>1-3</v>
      </c>
      <c r="F30" s="135"/>
      <c r="G30" s="135"/>
      <c r="H30" s="135"/>
      <c r="I30" s="136"/>
      <c r="J30" s="131"/>
      <c r="K30" s="132"/>
      <c r="L30" s="132"/>
      <c r="M30" s="132"/>
      <c r="N30" s="133"/>
      <c r="O30" s="134" t="str">
        <f>CONCATENATE(AB39,"-",AD39)</f>
        <v>3-0</v>
      </c>
      <c r="P30" s="135"/>
      <c r="Q30" s="135"/>
      <c r="R30" s="135"/>
      <c r="S30" s="136"/>
      <c r="T30" s="134" t="str">
        <f>CONCATENATE(AB36,"-",AD36)</f>
        <v>3-0</v>
      </c>
      <c r="U30" s="135"/>
      <c r="V30" s="135"/>
      <c r="W30" s="135"/>
      <c r="X30" s="136"/>
      <c r="Y30" s="126" t="str">
        <f>CONCATENATE(AF36+AF39+AH41,"-",AH36+AH39+AF41)</f>
        <v>2-1</v>
      </c>
      <c r="Z30" s="129"/>
      <c r="AA30" s="129"/>
      <c r="AB30" s="129"/>
      <c r="AC30" s="130"/>
      <c r="AD30" s="126" t="str">
        <f>CONCATENATE(AB36+AB39+AD41,"-",AD36+AD39+AB41)</f>
        <v>7-3</v>
      </c>
      <c r="AE30" s="129"/>
      <c r="AF30" s="129"/>
      <c r="AG30" s="129"/>
      <c r="AH30" s="130"/>
      <c r="AI30" s="70">
        <v>2</v>
      </c>
    </row>
    <row r="31" spans="1:35" ht="14.25" customHeight="1">
      <c r="A31" s="20">
        <v>70</v>
      </c>
      <c r="B31" s="30">
        <v>3</v>
      </c>
      <c r="C31" s="36"/>
      <c r="D31" s="14" t="str">
        <f>IF(A31=0,"",INDEX(Nimet!$A$2:$D$251,A31,4))</f>
        <v>Aleksi O'Connor, MBF</v>
      </c>
      <c r="E31" s="134" t="str">
        <f>CONCATENATE(AD35,"-",AB35)</f>
        <v>0-3</v>
      </c>
      <c r="F31" s="135"/>
      <c r="G31" s="135"/>
      <c r="H31" s="135"/>
      <c r="I31" s="136"/>
      <c r="J31" s="134" t="str">
        <f>CONCATENATE(AD39,"-",AB39)</f>
        <v>0-3</v>
      </c>
      <c r="K31" s="135"/>
      <c r="L31" s="135"/>
      <c r="M31" s="135"/>
      <c r="N31" s="136"/>
      <c r="O31" s="131"/>
      <c r="P31" s="132"/>
      <c r="Q31" s="132"/>
      <c r="R31" s="132"/>
      <c r="S31" s="133"/>
      <c r="T31" s="134" t="str">
        <f>CONCATENATE(AB42,"-",AD42)</f>
        <v>3-1</v>
      </c>
      <c r="U31" s="135"/>
      <c r="V31" s="135"/>
      <c r="W31" s="135"/>
      <c r="X31" s="136"/>
      <c r="Y31" s="126" t="str">
        <f>CONCATENATE(AH35+AH39+AF42,"-",AF35+AF39+AH42)</f>
        <v>1-2</v>
      </c>
      <c r="Z31" s="129"/>
      <c r="AA31" s="129"/>
      <c r="AB31" s="129"/>
      <c r="AC31" s="130"/>
      <c r="AD31" s="126" t="str">
        <f>CONCATENATE(AD35+AD39+AB42,"-",AB35+AB39+AD42)</f>
        <v>3-7</v>
      </c>
      <c r="AE31" s="129"/>
      <c r="AF31" s="129"/>
      <c r="AG31" s="129"/>
      <c r="AH31" s="130"/>
      <c r="AI31" s="70">
        <v>3</v>
      </c>
    </row>
    <row r="32" spans="1:35" ht="14.25" customHeight="1">
      <c r="A32" s="20">
        <v>116</v>
      </c>
      <c r="B32" s="30">
        <v>4</v>
      </c>
      <c r="C32" s="36"/>
      <c r="D32" s="14" t="str">
        <f>IF(A32=0,"",INDEX(Nimet!$A$2:$D$251,A32,4))</f>
        <v>Jussi Hietanen, SeSi</v>
      </c>
      <c r="E32" s="134" t="str">
        <f>CONCATENATE(AD38,"-",AB38)</f>
        <v>0-3</v>
      </c>
      <c r="F32" s="135"/>
      <c r="G32" s="135"/>
      <c r="H32" s="135"/>
      <c r="I32" s="136"/>
      <c r="J32" s="134" t="str">
        <f>CONCATENATE(AD36,"-",AB36)</f>
        <v>0-3</v>
      </c>
      <c r="K32" s="135"/>
      <c r="L32" s="135"/>
      <c r="M32" s="135"/>
      <c r="N32" s="136"/>
      <c r="O32" s="134" t="str">
        <f>CONCATENATE(AD42,"-",AB42)</f>
        <v>1-3</v>
      </c>
      <c r="P32" s="135"/>
      <c r="Q32" s="135"/>
      <c r="R32" s="135"/>
      <c r="S32" s="136"/>
      <c r="T32" s="131"/>
      <c r="U32" s="132"/>
      <c r="V32" s="132"/>
      <c r="W32" s="132"/>
      <c r="X32" s="133"/>
      <c r="Y32" s="126" t="str">
        <f>CONCATENATE(AH36+AH38+AH42,"-",AF36+AF38+AF42)</f>
        <v>0-3</v>
      </c>
      <c r="Z32" s="129"/>
      <c r="AA32" s="129"/>
      <c r="AB32" s="129"/>
      <c r="AC32" s="130"/>
      <c r="AD32" s="126" t="str">
        <f>CONCATENATE(AD36+AD38+AD42,"-",AB36+AB38+AB42)</f>
        <v>1-9</v>
      </c>
      <c r="AE32" s="129"/>
      <c r="AF32" s="129"/>
      <c r="AG32" s="129"/>
      <c r="AH32" s="130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Dmitry Vyskubov, PT-Espoo  -  Aleksi O'Connor, MBF</v>
      </c>
      <c r="G35" s="65">
        <v>11</v>
      </c>
      <c r="H35" s="71" t="s">
        <v>27</v>
      </c>
      <c r="I35" s="66">
        <v>5</v>
      </c>
      <c r="J35" s="72"/>
      <c r="K35" s="65">
        <v>11</v>
      </c>
      <c r="L35" s="71" t="s">
        <v>27</v>
      </c>
      <c r="M35" s="66">
        <v>5</v>
      </c>
      <c r="N35" s="72"/>
      <c r="O35" s="65">
        <v>12</v>
      </c>
      <c r="P35" s="71" t="s">
        <v>27</v>
      </c>
      <c r="Q35" s="66">
        <v>10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Thomas Lundström, MBF  -  Jussi Hietanen, SeSi</v>
      </c>
      <c r="G36" s="93">
        <v>11</v>
      </c>
      <c r="H36" s="81" t="s">
        <v>27</v>
      </c>
      <c r="I36" s="94">
        <v>5</v>
      </c>
      <c r="J36" s="72"/>
      <c r="K36" s="65">
        <v>11</v>
      </c>
      <c r="L36" s="71" t="s">
        <v>27</v>
      </c>
      <c r="M36" s="66">
        <v>3</v>
      </c>
      <c r="N36" s="72"/>
      <c r="O36" s="65">
        <v>11</v>
      </c>
      <c r="P36" s="71" t="s">
        <v>27</v>
      </c>
      <c r="Q36" s="66">
        <v>2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Dmitry Vyskubov, PT-Espoo  -  Jussi Hietanen, SeSi</v>
      </c>
      <c r="G38" s="65">
        <v>11</v>
      </c>
      <c r="H38" s="71" t="s">
        <v>27</v>
      </c>
      <c r="I38" s="66">
        <v>9</v>
      </c>
      <c r="J38" s="72"/>
      <c r="K38" s="65">
        <v>11</v>
      </c>
      <c r="L38" s="71" t="s">
        <v>27</v>
      </c>
      <c r="M38" s="66">
        <v>3</v>
      </c>
      <c r="N38" s="72"/>
      <c r="O38" s="65">
        <v>11</v>
      </c>
      <c r="P38" s="71" t="s">
        <v>27</v>
      </c>
      <c r="Q38" s="66">
        <v>1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Thomas Lundström, MBF  -  Aleksi O'Connor, MBF</v>
      </c>
      <c r="G39" s="65">
        <v>11</v>
      </c>
      <c r="H39" s="71" t="s">
        <v>27</v>
      </c>
      <c r="I39" s="66">
        <v>4</v>
      </c>
      <c r="J39" s="72"/>
      <c r="K39" s="65">
        <v>11</v>
      </c>
      <c r="L39" s="71" t="s">
        <v>27</v>
      </c>
      <c r="M39" s="66">
        <v>9</v>
      </c>
      <c r="N39" s="72"/>
      <c r="O39" s="65">
        <v>11</v>
      </c>
      <c r="P39" s="71" t="s">
        <v>27</v>
      </c>
      <c r="Q39" s="66">
        <v>3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Dmitry Vyskubov, PT-Espoo  -  Thomas Lundström, MBF</v>
      </c>
      <c r="G41" s="65">
        <v>12</v>
      </c>
      <c r="H41" s="71" t="s">
        <v>27</v>
      </c>
      <c r="I41" s="66">
        <v>10</v>
      </c>
      <c r="J41" s="72"/>
      <c r="K41" s="65">
        <v>8</v>
      </c>
      <c r="L41" s="71" t="s">
        <v>27</v>
      </c>
      <c r="M41" s="66">
        <v>11</v>
      </c>
      <c r="N41" s="72"/>
      <c r="O41" s="65">
        <v>11</v>
      </c>
      <c r="P41" s="71" t="s">
        <v>27</v>
      </c>
      <c r="Q41" s="66">
        <v>7</v>
      </c>
      <c r="R41" s="73"/>
      <c r="S41" s="65">
        <v>12</v>
      </c>
      <c r="T41" s="71" t="s">
        <v>27</v>
      </c>
      <c r="U41" s="66">
        <v>10</v>
      </c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1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Aleksi O'Connor, MBF  -  Jussi Hietanen, SeSi</v>
      </c>
      <c r="G42" s="65">
        <v>11</v>
      </c>
      <c r="H42" s="71" t="s">
        <v>27</v>
      </c>
      <c r="I42" s="66">
        <v>5</v>
      </c>
      <c r="J42" s="72"/>
      <c r="K42" s="65">
        <v>4</v>
      </c>
      <c r="L42" s="71" t="s">
        <v>27</v>
      </c>
      <c r="M42" s="66">
        <v>11</v>
      </c>
      <c r="N42" s="72"/>
      <c r="O42" s="65">
        <v>11</v>
      </c>
      <c r="P42" s="71" t="s">
        <v>27</v>
      </c>
      <c r="Q42" s="66">
        <v>3</v>
      </c>
      <c r="R42" s="73"/>
      <c r="S42" s="65">
        <v>11</v>
      </c>
      <c r="T42" s="71" t="s">
        <v>27</v>
      </c>
      <c r="U42" s="66">
        <v>9</v>
      </c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1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fitToHeight="1" fitToWidth="1" horizontalDpi="600" verticalDpi="600" orientation="landscape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75" zoomScaleNormal="75" workbookViewId="0" topLeftCell="A4">
      <selection activeCell="AI33" sqref="AI3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215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56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88</v>
      </c>
      <c r="AI6" s="28"/>
      <c r="AJ6" s="28"/>
      <c r="AK6" s="28"/>
    </row>
    <row r="7" ht="15" customHeight="1">
      <c r="B7" s="9"/>
    </row>
    <row r="8" spans="2:4" ht="14.25" customHeight="1">
      <c r="B8" s="95" t="s">
        <v>53</v>
      </c>
      <c r="C8" s="31"/>
      <c r="D8" s="31"/>
    </row>
    <row r="9" spans="2:35" ht="14.25" customHeight="1">
      <c r="B9" s="12"/>
      <c r="C9" s="13"/>
      <c r="D9" s="14"/>
      <c r="E9" s="126">
        <v>1</v>
      </c>
      <c r="F9" s="129"/>
      <c r="G9" s="129"/>
      <c r="H9" s="129"/>
      <c r="I9" s="130"/>
      <c r="J9" s="126">
        <v>2</v>
      </c>
      <c r="K9" s="129"/>
      <c r="L9" s="129"/>
      <c r="M9" s="129"/>
      <c r="N9" s="130"/>
      <c r="O9" s="126">
        <v>3</v>
      </c>
      <c r="P9" s="129"/>
      <c r="Q9" s="129"/>
      <c r="R9" s="129"/>
      <c r="S9" s="130"/>
      <c r="T9" s="126">
        <v>4</v>
      </c>
      <c r="U9" s="129"/>
      <c r="V9" s="129"/>
      <c r="W9" s="129"/>
      <c r="X9" s="130"/>
      <c r="Y9" s="126" t="s">
        <v>0</v>
      </c>
      <c r="Z9" s="129"/>
      <c r="AA9" s="129"/>
      <c r="AB9" s="129"/>
      <c r="AC9" s="130"/>
      <c r="AD9" s="126" t="s">
        <v>1</v>
      </c>
      <c r="AE9" s="129"/>
      <c r="AF9" s="129"/>
      <c r="AG9" s="129"/>
      <c r="AH9" s="130"/>
      <c r="AI9" s="29" t="s">
        <v>2</v>
      </c>
    </row>
    <row r="10" spans="1:35" ht="14.25" customHeight="1">
      <c r="A10" s="20">
        <v>57</v>
      </c>
      <c r="B10" s="30">
        <v>1</v>
      </c>
      <c r="C10" s="36">
        <v>12</v>
      </c>
      <c r="D10" s="14" t="str">
        <f>IF(A10=0,"",INDEX(Nimet!$A$2:$D$251,A10,4))</f>
        <v>Roni Kantola, TuKa</v>
      </c>
      <c r="E10" s="131"/>
      <c r="F10" s="132"/>
      <c r="G10" s="132"/>
      <c r="H10" s="132"/>
      <c r="I10" s="133"/>
      <c r="J10" s="134" t="str">
        <f>CONCATENATE(AB22,"-",AD22)</f>
        <v>0-0</v>
      </c>
      <c r="K10" s="135"/>
      <c r="L10" s="135"/>
      <c r="M10" s="135"/>
      <c r="N10" s="136"/>
      <c r="O10" s="134" t="str">
        <f>CONCATENATE(AB16,"-",AD16)</f>
        <v>3-0</v>
      </c>
      <c r="P10" s="135"/>
      <c r="Q10" s="135"/>
      <c r="R10" s="135"/>
      <c r="S10" s="136"/>
      <c r="T10" s="134" t="str">
        <f>CONCATENATE(AB19,"-",AD19)</f>
        <v>3-0</v>
      </c>
      <c r="U10" s="135"/>
      <c r="V10" s="135"/>
      <c r="W10" s="135"/>
      <c r="X10" s="136"/>
      <c r="Y10" s="126" t="str">
        <f>CONCATENATE(AF16+AF19+AF22,"-",AH16+AH19+AH22)</f>
        <v>2-0</v>
      </c>
      <c r="Z10" s="129"/>
      <c r="AA10" s="129"/>
      <c r="AB10" s="129"/>
      <c r="AC10" s="130"/>
      <c r="AD10" s="126" t="str">
        <f>CONCATENATE(AB16+AB19+AB22,"-",AD16+AD19+AD22)</f>
        <v>6-0</v>
      </c>
      <c r="AE10" s="129"/>
      <c r="AF10" s="129"/>
      <c r="AG10" s="129"/>
      <c r="AH10" s="130"/>
      <c r="AI10" s="70">
        <v>1</v>
      </c>
    </row>
    <row r="11" spans="1:35" ht="14.25" customHeight="1">
      <c r="A11" s="20">
        <v>69</v>
      </c>
      <c r="B11" s="30">
        <v>2</v>
      </c>
      <c r="C11" s="36">
        <v>17</v>
      </c>
      <c r="D11" s="122" t="str">
        <f>IF(A11=0,"",INDEX(Nimet!$A$2:$D$251,A11,4))</f>
        <v>Miikka O'Connor, MBF</v>
      </c>
      <c r="E11" s="134" t="str">
        <f>CONCATENATE(AD22,"-",AB22)</f>
        <v>0-0</v>
      </c>
      <c r="F11" s="135"/>
      <c r="G11" s="135"/>
      <c r="H11" s="135"/>
      <c r="I11" s="136"/>
      <c r="J11" s="131"/>
      <c r="K11" s="132"/>
      <c r="L11" s="132"/>
      <c r="M11" s="132"/>
      <c r="N11" s="133"/>
      <c r="O11" s="134" t="str">
        <f>CONCATENATE(AB20,"-",AD20)</f>
        <v>0-0</v>
      </c>
      <c r="P11" s="135"/>
      <c r="Q11" s="135"/>
      <c r="R11" s="135"/>
      <c r="S11" s="136"/>
      <c r="T11" s="134" t="str">
        <f>CONCATENATE(AB17,"-",AD17)</f>
        <v>0-0</v>
      </c>
      <c r="U11" s="135"/>
      <c r="V11" s="135"/>
      <c r="W11" s="135"/>
      <c r="X11" s="136"/>
      <c r="Y11" s="126" t="str">
        <f>CONCATENATE(AF17+AF20+AH22,"-",AH17+AH20+AF22)</f>
        <v>0-0</v>
      </c>
      <c r="Z11" s="129"/>
      <c r="AA11" s="129"/>
      <c r="AB11" s="129"/>
      <c r="AC11" s="130"/>
      <c r="AD11" s="126" t="str">
        <f>CONCATENATE(AB17+AB20+AD22,"-",AD17+AD20+AB22)</f>
        <v>0-0</v>
      </c>
      <c r="AE11" s="129"/>
      <c r="AF11" s="129"/>
      <c r="AG11" s="129"/>
      <c r="AH11" s="130"/>
      <c r="AI11" s="70"/>
    </row>
    <row r="12" spans="1:35" ht="14.25" customHeight="1">
      <c r="A12" s="20">
        <v>78</v>
      </c>
      <c r="B12" s="30">
        <v>3</v>
      </c>
      <c r="C12" s="36"/>
      <c r="D12" s="14" t="str">
        <f>IF(A12=0,"",INDEX(Nimet!$A$2:$D$251,A12,4))</f>
        <v>Elias Eerola, MBF</v>
      </c>
      <c r="E12" s="134" t="str">
        <f>CONCATENATE(AD16,"-",AB16)</f>
        <v>0-3</v>
      </c>
      <c r="F12" s="135"/>
      <c r="G12" s="135"/>
      <c r="H12" s="135"/>
      <c r="I12" s="136"/>
      <c r="J12" s="134" t="str">
        <f>CONCATENATE(AD20,"-",AB20)</f>
        <v>0-0</v>
      </c>
      <c r="K12" s="135"/>
      <c r="L12" s="135"/>
      <c r="M12" s="135"/>
      <c r="N12" s="136"/>
      <c r="O12" s="131"/>
      <c r="P12" s="132"/>
      <c r="Q12" s="132"/>
      <c r="R12" s="132"/>
      <c r="S12" s="133"/>
      <c r="T12" s="134" t="str">
        <f>CONCATENATE(AB23,"-",AD23)</f>
        <v>3-0</v>
      </c>
      <c r="U12" s="135"/>
      <c r="V12" s="135"/>
      <c r="W12" s="135"/>
      <c r="X12" s="136"/>
      <c r="Y12" s="126" t="str">
        <f>CONCATENATE(AH16+AH20+AF23,"-",AF16+AF20+AH23)</f>
        <v>1-1</v>
      </c>
      <c r="Z12" s="129"/>
      <c r="AA12" s="129"/>
      <c r="AB12" s="129"/>
      <c r="AC12" s="130"/>
      <c r="AD12" s="126" t="str">
        <f>CONCATENATE(AD16+AD20+AB23,"-",AB16+AB20+AD23)</f>
        <v>3-3</v>
      </c>
      <c r="AE12" s="129"/>
      <c r="AF12" s="129"/>
      <c r="AG12" s="129"/>
      <c r="AH12" s="130"/>
      <c r="AI12" s="70">
        <v>2</v>
      </c>
    </row>
    <row r="13" spans="1:35" ht="14.25" customHeight="1">
      <c r="A13" s="20">
        <v>115</v>
      </c>
      <c r="B13" s="30">
        <v>4</v>
      </c>
      <c r="C13" s="36"/>
      <c r="D13" s="14" t="str">
        <f>IF(A13=0,"",INDEX(Nimet!$A$2:$D$251,A13,4))</f>
        <v>Aleksi Hynynen, SeSi</v>
      </c>
      <c r="E13" s="134" t="str">
        <f>CONCATENATE(AD19,"-",AB19)</f>
        <v>0-3</v>
      </c>
      <c r="F13" s="135"/>
      <c r="G13" s="135"/>
      <c r="H13" s="135"/>
      <c r="I13" s="136"/>
      <c r="J13" s="134" t="str">
        <f>CONCATENATE(AD17,"-",AB17)</f>
        <v>0-0</v>
      </c>
      <c r="K13" s="135"/>
      <c r="L13" s="135"/>
      <c r="M13" s="135"/>
      <c r="N13" s="136"/>
      <c r="O13" s="134" t="str">
        <f>CONCATENATE(AD23,"-",AB23)</f>
        <v>0-3</v>
      </c>
      <c r="P13" s="135"/>
      <c r="Q13" s="135"/>
      <c r="R13" s="135"/>
      <c r="S13" s="136"/>
      <c r="T13" s="131"/>
      <c r="U13" s="132"/>
      <c r="V13" s="132"/>
      <c r="W13" s="132"/>
      <c r="X13" s="133"/>
      <c r="Y13" s="126" t="str">
        <f>CONCATENATE(AH17+AH19+AH23,"-",AF17+AF19+AF23)</f>
        <v>0-2</v>
      </c>
      <c r="Z13" s="129"/>
      <c r="AA13" s="129"/>
      <c r="AB13" s="129"/>
      <c r="AC13" s="130"/>
      <c r="AD13" s="126" t="str">
        <f>CONCATENATE(AD17+AD19+AD23,"-",AB17+AB19+AB23)</f>
        <v>0-6</v>
      </c>
      <c r="AE13" s="129"/>
      <c r="AF13" s="129"/>
      <c r="AG13" s="129"/>
      <c r="AH13" s="130"/>
      <c r="AI13" s="70">
        <v>3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Roni Kantola, TuKa  -  Elias Eerola, MBF</v>
      </c>
      <c r="G16" s="65">
        <v>11</v>
      </c>
      <c r="H16" s="71" t="s">
        <v>27</v>
      </c>
      <c r="I16" s="66">
        <v>8</v>
      </c>
      <c r="J16" s="72"/>
      <c r="K16" s="65">
        <v>11</v>
      </c>
      <c r="L16" s="71" t="s">
        <v>27</v>
      </c>
      <c r="M16" s="66">
        <v>2</v>
      </c>
      <c r="N16" s="72"/>
      <c r="O16" s="65">
        <v>11</v>
      </c>
      <c r="P16" s="71" t="s">
        <v>27</v>
      </c>
      <c r="Q16" s="66">
        <v>0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Miikka O'Connor, MBF  -  Aleksi Hynynen, SeSi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Roni Kantola, TuKa  -  Aleksi Hynynen, SeSi</v>
      </c>
      <c r="G19" s="65">
        <v>11</v>
      </c>
      <c r="H19" s="71" t="s">
        <v>27</v>
      </c>
      <c r="I19" s="66">
        <v>3</v>
      </c>
      <c r="J19" s="72"/>
      <c r="K19" s="65">
        <v>11</v>
      </c>
      <c r="L19" s="71" t="s">
        <v>27</v>
      </c>
      <c r="M19" s="66">
        <v>3</v>
      </c>
      <c r="N19" s="72"/>
      <c r="O19" s="65">
        <v>11</v>
      </c>
      <c r="P19" s="71" t="s">
        <v>27</v>
      </c>
      <c r="Q19" s="66">
        <v>2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Miikka O'Connor, MBF  -  Elias Eerola, MBF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Roni Kantola, TuKa  -  Miikka O'Connor, MBF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Elias Eerola, MBF  -  Aleksi Hynynen, SeSi</v>
      </c>
      <c r="G23" s="65">
        <v>11</v>
      </c>
      <c r="H23" s="71" t="s">
        <v>27</v>
      </c>
      <c r="I23" s="66">
        <v>4</v>
      </c>
      <c r="J23" s="72"/>
      <c r="K23" s="65">
        <v>11</v>
      </c>
      <c r="L23" s="71" t="s">
        <v>27</v>
      </c>
      <c r="M23" s="66">
        <v>2</v>
      </c>
      <c r="N23" s="72"/>
      <c r="O23" s="65">
        <v>11</v>
      </c>
      <c r="P23" s="71" t="s">
        <v>27</v>
      </c>
      <c r="Q23" s="66">
        <v>6</v>
      </c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54</v>
      </c>
      <c r="C27" s="31"/>
      <c r="D27" s="31"/>
    </row>
    <row r="28" spans="2:35" ht="14.25" customHeight="1">
      <c r="B28" s="12"/>
      <c r="C28" s="13"/>
      <c r="D28" s="14"/>
      <c r="E28" s="126">
        <v>1</v>
      </c>
      <c r="F28" s="129"/>
      <c r="G28" s="129"/>
      <c r="H28" s="129"/>
      <c r="I28" s="130"/>
      <c r="J28" s="126">
        <v>2</v>
      </c>
      <c r="K28" s="129"/>
      <c r="L28" s="129"/>
      <c r="M28" s="129"/>
      <c r="N28" s="130"/>
      <c r="O28" s="126">
        <v>3</v>
      </c>
      <c r="P28" s="129"/>
      <c r="Q28" s="129"/>
      <c r="R28" s="129"/>
      <c r="S28" s="130"/>
      <c r="T28" s="126">
        <v>4</v>
      </c>
      <c r="U28" s="129"/>
      <c r="V28" s="129"/>
      <c r="W28" s="129"/>
      <c r="X28" s="130"/>
      <c r="Y28" s="126" t="s">
        <v>0</v>
      </c>
      <c r="Z28" s="129"/>
      <c r="AA28" s="129"/>
      <c r="AB28" s="129"/>
      <c r="AC28" s="130"/>
      <c r="AD28" s="126" t="s">
        <v>1</v>
      </c>
      <c r="AE28" s="129"/>
      <c r="AF28" s="129"/>
      <c r="AG28" s="129"/>
      <c r="AH28" s="130"/>
      <c r="AI28" s="29" t="s">
        <v>2</v>
      </c>
    </row>
    <row r="29" spans="1:35" ht="14.25" customHeight="1">
      <c r="A29" s="20">
        <v>63</v>
      </c>
      <c r="B29" s="30">
        <v>1</v>
      </c>
      <c r="C29" s="36">
        <v>16</v>
      </c>
      <c r="D29" s="14" t="str">
        <f>IF(A29=0,"",INDEX(Nimet!$A$2:$D$251,A29,4))</f>
        <v>Emil Rantatulkkila, MBF</v>
      </c>
      <c r="E29" s="131"/>
      <c r="F29" s="132"/>
      <c r="G29" s="132"/>
      <c r="H29" s="132"/>
      <c r="I29" s="133"/>
      <c r="J29" s="134" t="str">
        <f>CONCATENATE(AB41,"-",AD41)</f>
        <v>3-1</v>
      </c>
      <c r="K29" s="135"/>
      <c r="L29" s="135"/>
      <c r="M29" s="135"/>
      <c r="N29" s="136"/>
      <c r="O29" s="134" t="str">
        <f>CONCATENATE(AB35,"-",AD35)</f>
        <v>1-3</v>
      </c>
      <c r="P29" s="135"/>
      <c r="Q29" s="135"/>
      <c r="R29" s="135"/>
      <c r="S29" s="136"/>
      <c r="T29" s="134" t="str">
        <f>CONCATENATE(AB38,"-",AD38)</f>
        <v>3-1</v>
      </c>
      <c r="U29" s="135"/>
      <c r="V29" s="135"/>
      <c r="W29" s="135"/>
      <c r="X29" s="136"/>
      <c r="Y29" s="126" t="str">
        <f>CONCATENATE(AF35+AF38+AF41,"-",AH35+AH38+AH41)</f>
        <v>2-1</v>
      </c>
      <c r="Z29" s="129"/>
      <c r="AA29" s="129"/>
      <c r="AB29" s="129"/>
      <c r="AC29" s="130"/>
      <c r="AD29" s="126" t="str">
        <f>CONCATENATE(AB35+AB38+AB41,"-",AD35+AD38+AD41)</f>
        <v>7-5</v>
      </c>
      <c r="AE29" s="129"/>
      <c r="AF29" s="129"/>
      <c r="AG29" s="129"/>
      <c r="AH29" s="130"/>
      <c r="AI29" s="70">
        <v>2</v>
      </c>
    </row>
    <row r="30" spans="1:35" ht="14.25" customHeight="1">
      <c r="A30" s="20">
        <v>33</v>
      </c>
      <c r="B30" s="30">
        <v>2</v>
      </c>
      <c r="C30" s="36">
        <v>28</v>
      </c>
      <c r="D30" s="14" t="str">
        <f>IF(A30=0,"",INDEX(Nimet!$A$2:$D$251,A30,4))</f>
        <v>André Rodriguez, Por-83</v>
      </c>
      <c r="E30" s="134" t="str">
        <f>CONCATENATE(AD41,"-",AB41)</f>
        <v>1-3</v>
      </c>
      <c r="F30" s="135"/>
      <c r="G30" s="135"/>
      <c r="H30" s="135"/>
      <c r="I30" s="136"/>
      <c r="J30" s="131"/>
      <c r="K30" s="132"/>
      <c r="L30" s="132"/>
      <c r="M30" s="132"/>
      <c r="N30" s="133"/>
      <c r="O30" s="134" t="str">
        <f>CONCATENATE(AB39,"-",AD39)</f>
        <v>1-3</v>
      </c>
      <c r="P30" s="135"/>
      <c r="Q30" s="135"/>
      <c r="R30" s="135"/>
      <c r="S30" s="136"/>
      <c r="T30" s="134" t="str">
        <f>CONCATENATE(AB36,"-",AD36)</f>
        <v>3-0</v>
      </c>
      <c r="U30" s="135"/>
      <c r="V30" s="135"/>
      <c r="W30" s="135"/>
      <c r="X30" s="136"/>
      <c r="Y30" s="126" t="str">
        <f>CONCATENATE(AF36+AF39+AH41,"-",AH36+AH39+AF41)</f>
        <v>1-2</v>
      </c>
      <c r="Z30" s="129"/>
      <c r="AA30" s="129"/>
      <c r="AB30" s="129"/>
      <c r="AC30" s="130"/>
      <c r="AD30" s="126" t="str">
        <f>CONCATENATE(AB36+AB39+AD41,"-",AD36+AD39+AB41)</f>
        <v>5-6</v>
      </c>
      <c r="AE30" s="129"/>
      <c r="AF30" s="129"/>
      <c r="AG30" s="129"/>
      <c r="AH30" s="130"/>
      <c r="AI30" s="70">
        <v>3</v>
      </c>
    </row>
    <row r="31" spans="1:35" ht="14.25" customHeight="1">
      <c r="A31" s="20">
        <v>99</v>
      </c>
      <c r="B31" s="30">
        <v>3</v>
      </c>
      <c r="C31" s="36"/>
      <c r="D31" s="14" t="str">
        <f>IF(A31=0,"",INDEX(Nimet!$A$2:$D$251,A31,4))</f>
        <v>Heidi Maiberg, Nomme SK</v>
      </c>
      <c r="E31" s="134" t="str">
        <f>CONCATENATE(AD35,"-",AB35)</f>
        <v>3-1</v>
      </c>
      <c r="F31" s="135"/>
      <c r="G31" s="135"/>
      <c r="H31" s="135"/>
      <c r="I31" s="136"/>
      <c r="J31" s="134" t="str">
        <f>CONCATENATE(AD39,"-",AB39)</f>
        <v>3-1</v>
      </c>
      <c r="K31" s="135"/>
      <c r="L31" s="135"/>
      <c r="M31" s="135"/>
      <c r="N31" s="136"/>
      <c r="O31" s="131"/>
      <c r="P31" s="132"/>
      <c r="Q31" s="132"/>
      <c r="R31" s="132"/>
      <c r="S31" s="133"/>
      <c r="T31" s="134" t="str">
        <f>CONCATENATE(AB42,"-",AD42)</f>
        <v>3-0</v>
      </c>
      <c r="U31" s="135"/>
      <c r="V31" s="135"/>
      <c r="W31" s="135"/>
      <c r="X31" s="136"/>
      <c r="Y31" s="126" t="str">
        <f>CONCATENATE(AH35+AH39+AF42,"-",AF35+AF39+AH42)</f>
        <v>3-0</v>
      </c>
      <c r="Z31" s="129"/>
      <c r="AA31" s="129"/>
      <c r="AB31" s="129"/>
      <c r="AC31" s="130"/>
      <c r="AD31" s="126" t="str">
        <f>CONCATENATE(AD35+AD39+AB42,"-",AB35+AB39+AD42)</f>
        <v>9-2</v>
      </c>
      <c r="AE31" s="129"/>
      <c r="AF31" s="129"/>
      <c r="AG31" s="129"/>
      <c r="AH31" s="130"/>
      <c r="AI31" s="70">
        <v>1</v>
      </c>
    </row>
    <row r="32" spans="1:35" ht="14.25" customHeight="1">
      <c r="A32" s="20">
        <v>114</v>
      </c>
      <c r="B32" s="30">
        <v>4</v>
      </c>
      <c r="C32" s="36"/>
      <c r="D32" s="14" t="str">
        <f>IF(A32=0,"",INDEX(Nimet!$A$2:$D$251,A32,4))</f>
        <v>Topi Latukka, SeSi</v>
      </c>
      <c r="E32" s="134" t="str">
        <f>CONCATENATE(AD38,"-",AB38)</f>
        <v>1-3</v>
      </c>
      <c r="F32" s="135"/>
      <c r="G32" s="135"/>
      <c r="H32" s="135"/>
      <c r="I32" s="136"/>
      <c r="J32" s="134" t="str">
        <f>CONCATENATE(AD36,"-",AB36)</f>
        <v>0-3</v>
      </c>
      <c r="K32" s="135"/>
      <c r="L32" s="135"/>
      <c r="M32" s="135"/>
      <c r="N32" s="136"/>
      <c r="O32" s="134" t="str">
        <f>CONCATENATE(AD42,"-",AB42)</f>
        <v>0-3</v>
      </c>
      <c r="P32" s="135"/>
      <c r="Q32" s="135"/>
      <c r="R32" s="135"/>
      <c r="S32" s="136"/>
      <c r="T32" s="131"/>
      <c r="U32" s="132"/>
      <c r="V32" s="132"/>
      <c r="W32" s="132"/>
      <c r="X32" s="133"/>
      <c r="Y32" s="126" t="str">
        <f>CONCATENATE(AH36+AH38+AH42,"-",AF36+AF38+AF42)</f>
        <v>0-3</v>
      </c>
      <c r="Z32" s="129"/>
      <c r="AA32" s="129"/>
      <c r="AB32" s="129"/>
      <c r="AC32" s="130"/>
      <c r="AD32" s="126" t="str">
        <f>CONCATENATE(AD36+AD38+AD42,"-",AB36+AB38+AB42)</f>
        <v>1-9</v>
      </c>
      <c r="AE32" s="129"/>
      <c r="AF32" s="129"/>
      <c r="AG32" s="129"/>
      <c r="AH32" s="130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Emil Rantatulkkila, MBF  -  Heidi Maiberg, Nomme SK</v>
      </c>
      <c r="G35" s="65">
        <v>8</v>
      </c>
      <c r="H35" s="71" t="s">
        <v>27</v>
      </c>
      <c r="I35" s="66">
        <v>11</v>
      </c>
      <c r="J35" s="72"/>
      <c r="K35" s="65">
        <v>5</v>
      </c>
      <c r="L35" s="71" t="s">
        <v>27</v>
      </c>
      <c r="M35" s="66">
        <v>11</v>
      </c>
      <c r="N35" s="72"/>
      <c r="O35" s="65">
        <v>11</v>
      </c>
      <c r="P35" s="71" t="s">
        <v>27</v>
      </c>
      <c r="Q35" s="66">
        <v>6</v>
      </c>
      <c r="R35" s="73"/>
      <c r="S35" s="65">
        <v>7</v>
      </c>
      <c r="T35" s="71" t="s">
        <v>27</v>
      </c>
      <c r="U35" s="66">
        <v>11</v>
      </c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1</v>
      </c>
      <c r="AC35" s="75" t="s">
        <v>27</v>
      </c>
      <c r="AD35" s="76">
        <f>IF($G35-$I35&lt;0,1,0)+IF($K35-$M35&lt;0,1,0)+IF($O35-$Q35&lt;0,1,0)+IF($S35-$U35&lt;0,1,0)+IF($W35-$Y35&lt;0,1,0)</f>
        <v>3</v>
      </c>
      <c r="AE35" s="77"/>
      <c r="AF35" s="78">
        <f>IF($AB35-$AD35&gt;0,1,0)</f>
        <v>0</v>
      </c>
      <c r="AG35" s="67" t="s">
        <v>27</v>
      </c>
      <c r="AH35" s="79">
        <f>IF($AB35-$AD35&lt;0,1,0)</f>
        <v>1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André Rodriguez, Por-83  -  Topi Latukka, SeSi</v>
      </c>
      <c r="G36" s="93">
        <v>11</v>
      </c>
      <c r="H36" s="81" t="s">
        <v>27</v>
      </c>
      <c r="I36" s="94">
        <v>7</v>
      </c>
      <c r="J36" s="72"/>
      <c r="K36" s="65">
        <v>11</v>
      </c>
      <c r="L36" s="71" t="s">
        <v>27</v>
      </c>
      <c r="M36" s="66">
        <v>5</v>
      </c>
      <c r="N36" s="72"/>
      <c r="O36" s="65">
        <v>11</v>
      </c>
      <c r="P36" s="71" t="s">
        <v>27</v>
      </c>
      <c r="Q36" s="66">
        <v>1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Emil Rantatulkkila, MBF  -  Topi Latukka, SeSi</v>
      </c>
      <c r="G38" s="65">
        <v>7</v>
      </c>
      <c r="H38" s="71" t="s">
        <v>27</v>
      </c>
      <c r="I38" s="66">
        <v>11</v>
      </c>
      <c r="J38" s="72"/>
      <c r="K38" s="65">
        <v>11</v>
      </c>
      <c r="L38" s="71" t="s">
        <v>27</v>
      </c>
      <c r="M38" s="66">
        <v>4</v>
      </c>
      <c r="N38" s="72"/>
      <c r="O38" s="65">
        <v>11</v>
      </c>
      <c r="P38" s="71" t="s">
        <v>27</v>
      </c>
      <c r="Q38" s="66">
        <v>5</v>
      </c>
      <c r="R38" s="73"/>
      <c r="S38" s="65">
        <v>11</v>
      </c>
      <c r="T38" s="71" t="s">
        <v>27</v>
      </c>
      <c r="U38" s="66">
        <v>7</v>
      </c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1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André Rodriguez, Por-83  -  Heidi Maiberg, Nomme SK</v>
      </c>
      <c r="G39" s="65">
        <v>2</v>
      </c>
      <c r="H39" s="71" t="s">
        <v>27</v>
      </c>
      <c r="I39" s="66">
        <v>11</v>
      </c>
      <c r="J39" s="72"/>
      <c r="K39" s="65">
        <v>10</v>
      </c>
      <c r="L39" s="71" t="s">
        <v>27</v>
      </c>
      <c r="M39" s="66">
        <v>12</v>
      </c>
      <c r="N39" s="72"/>
      <c r="O39" s="65">
        <v>11</v>
      </c>
      <c r="P39" s="71" t="s">
        <v>27</v>
      </c>
      <c r="Q39" s="66">
        <v>5</v>
      </c>
      <c r="R39" s="73"/>
      <c r="S39" s="65">
        <v>9</v>
      </c>
      <c r="T39" s="71" t="s">
        <v>27</v>
      </c>
      <c r="U39" s="66">
        <v>11</v>
      </c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1</v>
      </c>
      <c r="AC39" s="75" t="s">
        <v>27</v>
      </c>
      <c r="AD39" s="76">
        <f>IF($G39-$I39&lt;0,1,0)+IF($K39-$M39&lt;0,1,0)+IF($O39-$Q39&lt;0,1,0)+IF($S39-$U39&lt;0,1,0)+IF($W39-$Y39&lt;0,1,0)</f>
        <v>3</v>
      </c>
      <c r="AE39" s="77"/>
      <c r="AF39" s="78">
        <f>IF($AB39-$AD39&gt;0,1,0)</f>
        <v>0</v>
      </c>
      <c r="AG39" s="67" t="s">
        <v>27</v>
      </c>
      <c r="AH39" s="79">
        <f>IF($AB39-$AD39&lt;0,1,0)</f>
        <v>1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Emil Rantatulkkila, MBF  -  André Rodriguez, Por-83</v>
      </c>
      <c r="G41" s="65">
        <v>7</v>
      </c>
      <c r="H41" s="71" t="s">
        <v>27</v>
      </c>
      <c r="I41" s="66">
        <v>11</v>
      </c>
      <c r="J41" s="72"/>
      <c r="K41" s="65">
        <v>13</v>
      </c>
      <c r="L41" s="71" t="s">
        <v>27</v>
      </c>
      <c r="M41" s="66">
        <v>11</v>
      </c>
      <c r="N41" s="72"/>
      <c r="O41" s="65">
        <v>11</v>
      </c>
      <c r="P41" s="71" t="s">
        <v>27</v>
      </c>
      <c r="Q41" s="66">
        <v>7</v>
      </c>
      <c r="R41" s="73"/>
      <c r="S41" s="65">
        <v>11</v>
      </c>
      <c r="T41" s="71" t="s">
        <v>27</v>
      </c>
      <c r="U41" s="66">
        <v>6</v>
      </c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1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Heidi Maiberg, Nomme SK  -  Topi Latukka, SeSi</v>
      </c>
      <c r="G42" s="65">
        <v>11</v>
      </c>
      <c r="H42" s="71" t="s">
        <v>27</v>
      </c>
      <c r="I42" s="66">
        <v>9</v>
      </c>
      <c r="J42" s="72"/>
      <c r="K42" s="65">
        <v>11</v>
      </c>
      <c r="L42" s="71" t="s">
        <v>27</v>
      </c>
      <c r="M42" s="66">
        <v>3</v>
      </c>
      <c r="N42" s="72"/>
      <c r="O42" s="65">
        <v>11</v>
      </c>
      <c r="P42" s="71" t="s">
        <v>27</v>
      </c>
      <c r="Q42" s="66">
        <v>8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fitToHeight="1" fitToWidth="1" horizontalDpi="600" verticalDpi="600" orientation="landscape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H6" sqref="H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IF(J17="","",VLOOKUP(J17,D9:F26,3))</f>
        <v>Roope Kantola, TuKa</v>
      </c>
      <c r="J3" s="1" t="str">
        <f>IF(J18="","",J18)</f>
        <v>9,9,7</v>
      </c>
    </row>
    <row r="4" spans="4:8" ht="15" customHeight="1">
      <c r="D4" s="10" t="s">
        <v>69</v>
      </c>
      <c r="G4" s="22" t="s">
        <v>31</v>
      </c>
      <c r="H4" s="1" t="str">
        <f>IF(J17="","",IF(I12=J17,VLOOKUP(I22,D9:F26,3),VLOOKUP(I12,D9:F26,3)))</f>
        <v>Dmitry Vyskubov, PT-Espoo</v>
      </c>
    </row>
    <row r="5" spans="4:8" ht="15" customHeight="1">
      <c r="D5" s="10"/>
      <c r="G5" s="22" t="s">
        <v>32</v>
      </c>
      <c r="H5" s="1" t="str">
        <f>IF(I12="","",IF(H10=I12,VLOOKUP(H14,$D$9:$F$26,3),VLOOKUP(H10,$D$9:$F$26,3)))</f>
        <v>Roni Kantola, TuKa</v>
      </c>
    </row>
    <row r="6" spans="4:8" ht="15" customHeight="1">
      <c r="D6" s="10" t="s">
        <v>79</v>
      </c>
      <c r="G6" s="22" t="s">
        <v>32</v>
      </c>
      <c r="H6" s="1" t="str">
        <f>IF(I22="","",IF(H20=I22,VLOOKUP(H24,$D$9:$F$26,3),VLOOKUP(H20,$D$9:$F$26,3)))</f>
        <v>Heidi Maiberg, Nomme SK</v>
      </c>
    </row>
    <row r="8" spans="4:6" ht="15" customHeight="1">
      <c r="D8" s="2"/>
      <c r="E8" s="2"/>
      <c r="F8" s="2"/>
    </row>
    <row r="9" spans="3:10" ht="14.25" customHeight="1">
      <c r="C9" s="20">
        <v>56</v>
      </c>
      <c r="D9" s="51">
        <v>1</v>
      </c>
      <c r="E9" s="44" t="s">
        <v>93</v>
      </c>
      <c r="F9" s="5" t="str">
        <f>IF(C9=0,"",INDEX(Nimet!$A$2:$D$251,C9,4))</f>
        <v>Roope Kantola, TuKa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18" t="s">
        <v>341</v>
      </c>
      <c r="I11" s="23"/>
      <c r="J11" s="23"/>
    </row>
    <row r="12" spans="3:10" ht="14.25" customHeight="1">
      <c r="C12" s="20">
        <v>63</v>
      </c>
      <c r="D12" s="50">
        <v>4</v>
      </c>
      <c r="E12" s="45" t="s">
        <v>98</v>
      </c>
      <c r="F12" s="4" t="str">
        <f>IF(C12=0,"",INDEX(Nimet!$A$2:$D$251,C12,4))</f>
        <v>Emil Rantatulkkila, MBF</v>
      </c>
      <c r="G12" s="37"/>
      <c r="H12" s="25"/>
      <c r="I12" s="41">
        <v>1</v>
      </c>
      <c r="J12" s="23"/>
    </row>
    <row r="13" spans="3:10" ht="14.25" customHeight="1">
      <c r="C13" s="20">
        <v>67</v>
      </c>
      <c r="D13" s="49">
        <v>5</v>
      </c>
      <c r="E13" s="44" t="s">
        <v>94</v>
      </c>
      <c r="F13" s="5" t="str">
        <f>IF(C13=0,"",INDEX(Nimet!$A$2:$D$251,C13,4))</f>
        <v>Thomas Lundström, MBF</v>
      </c>
      <c r="G13" s="40">
        <v>5</v>
      </c>
      <c r="H13" s="25"/>
      <c r="I13" s="34" t="s">
        <v>361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>
        <v>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347</v>
      </c>
      <c r="I15" s="25"/>
      <c r="J15" s="23"/>
    </row>
    <row r="16" spans="3:10" ht="14.25" customHeight="1">
      <c r="C16" s="20">
        <v>57</v>
      </c>
      <c r="D16" s="50">
        <v>8</v>
      </c>
      <c r="E16" s="45" t="s">
        <v>97</v>
      </c>
      <c r="F16" s="4" t="str">
        <f>IF(C16=0,"",INDEX(Nimet!$A$2:$D$251,C16,4))</f>
        <v>Roni Kantola, TuKa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>
        <v>1</v>
      </c>
    </row>
    <row r="18" spans="4:11" ht="14.25" customHeight="1">
      <c r="D18" s="2"/>
      <c r="E18" s="45"/>
      <c r="F18" s="2"/>
      <c r="G18" s="38"/>
      <c r="H18" s="26"/>
      <c r="I18" s="25"/>
      <c r="J18" s="119" t="s">
        <v>363</v>
      </c>
      <c r="K18" s="3"/>
    </row>
    <row r="19" spans="3:11" ht="14.25" customHeight="1">
      <c r="C19" s="20">
        <v>99</v>
      </c>
      <c r="D19" s="49">
        <v>9</v>
      </c>
      <c r="E19" s="44" t="s">
        <v>96</v>
      </c>
      <c r="F19" s="5" t="str">
        <f>IF(C19=0,"",INDEX(Nimet!$A$2:$D$251,C19,4))</f>
        <v>Heidi Maiberg, Nomme SK</v>
      </c>
      <c r="G19" s="40">
        <v>9</v>
      </c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>
        <v>9</v>
      </c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>
        <v>12</v>
      </c>
      <c r="H21" s="118" t="s">
        <v>342</v>
      </c>
      <c r="I21" s="25"/>
      <c r="J21" s="23"/>
      <c r="K21" s="3"/>
    </row>
    <row r="22" spans="3:11" ht="14.25" customHeight="1">
      <c r="C22" s="20">
        <v>78</v>
      </c>
      <c r="D22" s="50">
        <v>12</v>
      </c>
      <c r="E22" s="45" t="s">
        <v>95</v>
      </c>
      <c r="F22" s="4" t="str">
        <f>IF(C22=0,"",INDEX(Nimet!$A$2:$D$251,C22,4))</f>
        <v>Elias Eerola, MBF</v>
      </c>
      <c r="G22" s="37"/>
      <c r="H22" s="25"/>
      <c r="I22" s="42">
        <v>16</v>
      </c>
      <c r="J22" s="23"/>
      <c r="K22" s="3"/>
    </row>
    <row r="23" spans="3:11" ht="14.25" customHeight="1">
      <c r="C23" s="20">
        <v>64</v>
      </c>
      <c r="D23" s="49">
        <v>13</v>
      </c>
      <c r="E23" s="44" t="s">
        <v>99</v>
      </c>
      <c r="F23" s="5" t="str">
        <f>IF(C23=0,"",INDEX(Nimet!$A$2:$D$251,C23,4))</f>
        <v>Milla-Mari Vastavuo, MBF</v>
      </c>
      <c r="G23" s="40">
        <v>13</v>
      </c>
      <c r="H23" s="25"/>
      <c r="I23" s="37" t="s">
        <v>362</v>
      </c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>
        <v>16</v>
      </c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7" t="s">
        <v>346</v>
      </c>
      <c r="I25" s="23"/>
      <c r="J25" s="23"/>
      <c r="K25" s="3"/>
    </row>
    <row r="26" spans="3:11" ht="14.25" customHeight="1">
      <c r="C26" s="20">
        <v>5</v>
      </c>
      <c r="D26" s="50">
        <v>16</v>
      </c>
      <c r="E26" s="45" t="s">
        <v>100</v>
      </c>
      <c r="F26" s="4" t="str">
        <f>IF(C26=0,"",INDEX(Nimet!$A$2:$D$251,C26,4))</f>
        <v>Dmitry Vyskubov, PT-Espoo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" right="0" top="0.984251968503937" bottom="0.984251968503937" header="0.5118110236220472" footer="0.5118110236220472"/>
  <pageSetup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H6" sqref="H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IF(J27="","",VLOOKUP(J27,D9:F46,3))</f>
        <v>Mikko Hänninen, Westika</v>
      </c>
      <c r="J3" s="1" t="str">
        <f>IF(J28="","",J28)</f>
        <v>3,7,8</v>
      </c>
    </row>
    <row r="4" spans="4:8" ht="15" customHeight="1">
      <c r="D4" s="10" t="s">
        <v>70</v>
      </c>
      <c r="G4" s="22" t="s">
        <v>31</v>
      </c>
      <c r="H4" s="1" t="str">
        <f>IF(J27="","",IF(J17=J27,VLOOKUP(J37,D9:F46,3),VLOOKUP(J17,D9:F46,3)))</f>
        <v>Markus Myllärinen, Por-83</v>
      </c>
    </row>
    <row r="5" spans="4:8" ht="15" customHeight="1">
      <c r="D5" s="10"/>
      <c r="G5" s="22" t="s">
        <v>32</v>
      </c>
      <c r="H5" s="1" t="str">
        <f>IF(J17="","",IF(I12=J17,VLOOKUP(I22,$D$9:$F$46,3),VLOOKUP(I12,$D$9:$F$46,3)))</f>
        <v>Markku Nykänen, PT-2000</v>
      </c>
    </row>
    <row r="6" spans="4:8" ht="15" customHeight="1">
      <c r="D6" s="10" t="s">
        <v>77</v>
      </c>
      <c r="G6" s="22" t="s">
        <v>32</v>
      </c>
      <c r="H6" s="1" t="str">
        <f>IF(J37="","",IF(I32=J37,VLOOKUP(I42,$D$9:$F$46,3),VLOOKUP(I32,$D$9:$F$46,3)))</f>
        <v>Mauri Nykänen, PT-2000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109</v>
      </c>
      <c r="D9" s="49">
        <v>1</v>
      </c>
      <c r="E9" s="44"/>
      <c r="F9" s="123" t="str">
        <f>IF(C9=0,"",INDEX(Nimet!$A$2:$D$251,C9,4))</f>
        <v>Alf Orre, KoKu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4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34" t="s">
        <v>331</v>
      </c>
      <c r="I11" s="23"/>
      <c r="J11" s="23"/>
    </row>
    <row r="12" spans="3:10" ht="14.25" customHeight="1">
      <c r="C12" s="20">
        <v>117</v>
      </c>
      <c r="D12" s="50">
        <v>4</v>
      </c>
      <c r="E12" s="45"/>
      <c r="F12" s="4" t="str">
        <f>IF(C12=0,"",INDEX(Nimet!$A$2:$D$251,C12,4))</f>
        <v>Tuomas Kallinki, SeSi</v>
      </c>
      <c r="G12" s="33"/>
      <c r="H12" s="25"/>
      <c r="I12" s="41">
        <v>5</v>
      </c>
      <c r="J12" s="23"/>
    </row>
    <row r="13" spans="3:10" ht="14.25" customHeight="1">
      <c r="C13" s="20">
        <v>94</v>
      </c>
      <c r="D13" s="49">
        <v>5</v>
      </c>
      <c r="E13" s="44"/>
      <c r="F13" s="5" t="str">
        <f>IF(C13=0,"",INDEX(Nimet!$A$2:$D$251,C13,4))</f>
        <v>Markku Nykänen, PT-2000</v>
      </c>
      <c r="G13" s="40">
        <v>5</v>
      </c>
      <c r="H13" s="25"/>
      <c r="I13" s="34" t="s">
        <v>440</v>
      </c>
      <c r="J13" s="23"/>
    </row>
    <row r="14" spans="3:10" ht="14.25" customHeight="1">
      <c r="C14" s="20">
        <v>105</v>
      </c>
      <c r="D14" s="50">
        <v>6</v>
      </c>
      <c r="E14" s="45"/>
      <c r="F14" s="4" t="str">
        <f>IF(C14=0,"",INDEX(Nimet!$A$2:$D$251,C14,4))</f>
        <v>Seppo Kankaanpää, KoKu</v>
      </c>
      <c r="G14" s="32" t="s">
        <v>422</v>
      </c>
      <c r="H14" s="42">
        <v>5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 t="s">
        <v>431</v>
      </c>
      <c r="I15" s="25"/>
      <c r="J15" s="23"/>
    </row>
    <row r="16" spans="3:10" ht="14.25" customHeight="1">
      <c r="C16" s="20">
        <v>121</v>
      </c>
      <c r="D16" s="50">
        <v>8</v>
      </c>
      <c r="E16" s="45"/>
      <c r="F16" s="4" t="str">
        <f>IF(C16=0,"",INDEX(Nimet!$A$2:$D$251,C16,4))</f>
        <v>Juhani Suvanto, SeSi</v>
      </c>
      <c r="G16" s="33"/>
      <c r="H16" s="23"/>
      <c r="I16" s="25"/>
      <c r="J16" s="23"/>
    </row>
    <row r="17" spans="4:10" ht="12.75" customHeight="1">
      <c r="D17" s="3"/>
      <c r="E17" s="46"/>
      <c r="F17" s="3"/>
      <c r="G17" s="23"/>
      <c r="H17" s="23"/>
      <c r="I17" s="25"/>
      <c r="J17" s="40">
        <v>12</v>
      </c>
    </row>
    <row r="18" spans="4:11" ht="14.25" customHeight="1">
      <c r="D18" s="2"/>
      <c r="E18" s="47"/>
      <c r="F18" s="2"/>
      <c r="G18" s="26"/>
      <c r="H18" s="26"/>
      <c r="I18" s="25"/>
      <c r="J18" s="34" t="s">
        <v>448</v>
      </c>
      <c r="K18" s="3"/>
    </row>
    <row r="19" spans="3:11" ht="14.25" customHeight="1">
      <c r="C19" s="20">
        <v>114</v>
      </c>
      <c r="D19" s="49">
        <v>9</v>
      </c>
      <c r="E19" s="44"/>
      <c r="F19" s="5" t="str">
        <f>IF(C19=0,"",INDEX(Nimet!$A$2:$D$251,C19,4))</f>
        <v>Topi Latukka, SeSi</v>
      </c>
      <c r="G19" s="40">
        <v>9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>
        <v>12</v>
      </c>
      <c r="I20" s="25"/>
      <c r="J20" s="25"/>
      <c r="K20" s="3"/>
    </row>
    <row r="21" spans="3:11" ht="14.25" customHeight="1">
      <c r="C21" s="20">
        <v>47</v>
      </c>
      <c r="D21" s="49">
        <v>11</v>
      </c>
      <c r="E21" s="44"/>
      <c r="F21" s="5" t="str">
        <f>IF(C21=0,"",INDEX(Nimet!$A$2:$D$251,C21,4))</f>
        <v>Ilari Vuoste, OPT-86</v>
      </c>
      <c r="G21" s="43">
        <v>12</v>
      </c>
      <c r="H21" s="34" t="s">
        <v>441</v>
      </c>
      <c r="I21" s="25"/>
      <c r="J21" s="25"/>
      <c r="K21" s="3"/>
    </row>
    <row r="22" spans="3:11" ht="14.25" customHeight="1">
      <c r="C22" s="20">
        <v>86</v>
      </c>
      <c r="D22" s="50">
        <v>12</v>
      </c>
      <c r="E22" s="45"/>
      <c r="F22" s="4" t="str">
        <f>IF(C22=0,"",INDEX(Nimet!$A$2:$D$251,C22,4))</f>
        <v>Mikko Hänninen, Westika</v>
      </c>
      <c r="G22" s="33" t="s">
        <v>436</v>
      </c>
      <c r="H22" s="25"/>
      <c r="I22" s="42">
        <v>12</v>
      </c>
      <c r="J22" s="25"/>
      <c r="K22" s="3"/>
    </row>
    <row r="23" spans="3:11" ht="14.25" customHeight="1">
      <c r="C23" s="20">
        <v>118</v>
      </c>
      <c r="D23" s="49">
        <v>13</v>
      </c>
      <c r="E23" s="44"/>
      <c r="F23" s="5" t="str">
        <f>IF(C23=0,"",INDEX(Nimet!$A$2:$D$251,C23,4))</f>
        <v>Alpo Ojala, SeSi</v>
      </c>
      <c r="G23" s="40">
        <v>13</v>
      </c>
      <c r="H23" s="25"/>
      <c r="I23" s="33" t="s">
        <v>444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>
        <v>16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3" t="s">
        <v>438</v>
      </c>
      <c r="I25" s="23"/>
      <c r="J25" s="25"/>
      <c r="K25" s="3"/>
    </row>
    <row r="26" spans="3:11" ht="14.25" customHeight="1">
      <c r="C26" s="20">
        <v>23</v>
      </c>
      <c r="D26" s="50">
        <v>16</v>
      </c>
      <c r="E26" s="45"/>
      <c r="F26" s="4" t="str">
        <f>IF(C26=0,"",INDEX(Nimet!$A$2:$D$251,C26,4))</f>
        <v>Mika Myllärinen, Por-83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12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39" t="s">
        <v>449</v>
      </c>
      <c r="K28" s="3"/>
    </row>
    <row r="29" spans="3:11" ht="14.25" customHeight="1">
      <c r="C29" s="20">
        <v>115</v>
      </c>
      <c r="D29" s="49">
        <v>17</v>
      </c>
      <c r="E29" s="44"/>
      <c r="F29" s="5" t="str">
        <f>IF(C29=0,"",INDEX(Nimet!$A$2:$D$251,C29,4))</f>
        <v>Aleksi Hynynen, SeSi</v>
      </c>
      <c r="G29" s="40">
        <v>17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>
        <v>20</v>
      </c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>
        <v>20</v>
      </c>
      <c r="H31" s="34" t="s">
        <v>428</v>
      </c>
      <c r="I31" s="23"/>
      <c r="J31" s="25"/>
      <c r="K31" s="3"/>
    </row>
    <row r="32" spans="3:11" ht="14.25" customHeight="1">
      <c r="C32" s="20">
        <v>45</v>
      </c>
      <c r="D32" s="50">
        <v>20</v>
      </c>
      <c r="E32" s="45"/>
      <c r="F32" s="4" t="str">
        <f>IF(C32=0,"",INDEX(Nimet!$A$2:$D$251,C32,4))</f>
        <v>Vitali Trofimov, OPT-86</v>
      </c>
      <c r="G32" s="33"/>
      <c r="H32" s="25"/>
      <c r="I32" s="41">
        <v>24</v>
      </c>
      <c r="J32" s="25"/>
      <c r="K32" s="3"/>
    </row>
    <row r="33" spans="3:11" ht="14.25" customHeight="1">
      <c r="C33" s="20">
        <v>119</v>
      </c>
      <c r="D33" s="49">
        <v>21</v>
      </c>
      <c r="E33" s="44"/>
      <c r="F33" s="5" t="str">
        <f>IF(C33=0,"",INDEX(Nimet!$A$2:$D$251,C33,4))</f>
        <v>Harri Pitkänen, SeSi</v>
      </c>
      <c r="G33" s="40">
        <v>22</v>
      </c>
      <c r="H33" s="25"/>
      <c r="I33" s="34" t="s">
        <v>442</v>
      </c>
      <c r="J33" s="25"/>
      <c r="K33" s="3"/>
    </row>
    <row r="34" spans="3:11" ht="14.25" customHeight="1">
      <c r="C34" s="20">
        <v>107</v>
      </c>
      <c r="D34" s="50">
        <v>22</v>
      </c>
      <c r="E34" s="45"/>
      <c r="F34" s="4" t="str">
        <f>IF(C34=0,"",INDEX(Nimet!$A$2:$D$251,C34,4))</f>
        <v>Pekka Övermark, KoKu</v>
      </c>
      <c r="G34" s="32" t="s">
        <v>430</v>
      </c>
      <c r="H34" s="42">
        <v>24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>
        <v>24</v>
      </c>
      <c r="H35" s="33" t="s">
        <v>437</v>
      </c>
      <c r="I35" s="25"/>
      <c r="J35" s="25"/>
      <c r="K35" s="3"/>
    </row>
    <row r="36" spans="3:11" ht="14.25" customHeight="1">
      <c r="C36" s="20">
        <v>22</v>
      </c>
      <c r="D36" s="50">
        <v>24</v>
      </c>
      <c r="E36" s="45"/>
      <c r="F36" s="4" t="str">
        <f>IF(C36=0,"",INDEX(Nimet!$A$2:$D$251,C36,4))</f>
        <v>Markus Myllärinen, Por-83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24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3" t="s">
        <v>445</v>
      </c>
    </row>
    <row r="39" spans="3:10" ht="14.25" customHeight="1">
      <c r="C39" s="20">
        <v>116</v>
      </c>
      <c r="D39" s="49">
        <v>25</v>
      </c>
      <c r="E39" s="44"/>
      <c r="F39" s="5" t="str">
        <f>IF(C39=0,"",INDEX(Nimet!$A$2:$D$251,C39,4))</f>
        <v>Jussi Hietanen, SeSi</v>
      </c>
      <c r="G39" s="40">
        <v>25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>
        <v>27</v>
      </c>
      <c r="I40" s="25"/>
      <c r="J40" s="26"/>
    </row>
    <row r="41" spans="3:10" ht="14.25" customHeight="1">
      <c r="C41" s="20">
        <v>11</v>
      </c>
      <c r="D41" s="49">
        <v>27</v>
      </c>
      <c r="E41" s="44"/>
      <c r="F41" s="5" t="str">
        <f>IF(C41=0,"",INDEX(Nimet!$A$2:$D$251,C41,4))</f>
        <v>Patrik Rissanen, KuPTS</v>
      </c>
      <c r="G41" s="43">
        <v>27</v>
      </c>
      <c r="H41" s="34" t="s">
        <v>366</v>
      </c>
      <c r="I41" s="25"/>
      <c r="J41" s="26"/>
    </row>
    <row r="42" spans="3:10" ht="14.25" customHeight="1">
      <c r="C42" s="20">
        <v>108</v>
      </c>
      <c r="D42" s="50">
        <v>28</v>
      </c>
      <c r="E42" s="45"/>
      <c r="F42" s="4" t="str">
        <f>IF(C42=0,"",INDEX(Nimet!$A$2:$D$251,C42,4))</f>
        <v>Heimo Ikonen, KoKu</v>
      </c>
      <c r="G42" s="33" t="s">
        <v>421</v>
      </c>
      <c r="H42" s="25"/>
      <c r="I42" s="42">
        <v>32</v>
      </c>
      <c r="J42" s="26"/>
    </row>
    <row r="43" spans="3:10" ht="14.25" customHeight="1">
      <c r="C43" s="20">
        <v>124</v>
      </c>
      <c r="D43" s="49">
        <v>29</v>
      </c>
      <c r="E43" s="44"/>
      <c r="F43" s="5" t="str">
        <f>IF(C43=0,"",INDEX(Nimet!$A$2:$D$251,C43,4))</f>
        <v>Vesa Ylipelkonen, SeSi</v>
      </c>
      <c r="G43" s="40">
        <v>29</v>
      </c>
      <c r="H43" s="25"/>
      <c r="I43" s="33" t="s">
        <v>439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>
        <v>32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>
        <v>32</v>
      </c>
      <c r="H45" s="33" t="s">
        <v>427</v>
      </c>
      <c r="I45" s="23"/>
      <c r="J45" s="26"/>
    </row>
    <row r="46" spans="3:10" ht="14.25" customHeight="1">
      <c r="C46" s="20">
        <v>95</v>
      </c>
      <c r="D46" s="50">
        <v>32</v>
      </c>
      <c r="E46" s="45"/>
      <c r="F46" s="4" t="str">
        <f>IF(C46=0,"",INDEX(Nimet!$A$2:$D$251,C46,4))</f>
        <v>Mauri Nykänen, PT-2000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N42"/>
  <sheetViews>
    <sheetView zoomScale="75" zoomScaleNormal="75" workbookViewId="0" topLeftCell="A1">
      <selection activeCell="AI31" sqref="AI31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29" ht="20.25">
      <c r="B1" s="8" t="s">
        <v>215</v>
      </c>
      <c r="T1" s="19" t="s">
        <v>28</v>
      </c>
      <c r="Z1" s="19"/>
      <c r="AA1" s="19"/>
      <c r="AB1" s="19"/>
      <c r="AC1" s="19"/>
    </row>
    <row r="2" spans="2:37" ht="18">
      <c r="B2" s="10" t="s">
        <v>26</v>
      </c>
      <c r="T2" s="1" t="s">
        <v>3</v>
      </c>
      <c r="AA2" s="28" t="s">
        <v>12</v>
      </c>
      <c r="AD2" s="28" t="s">
        <v>5</v>
      </c>
      <c r="AK2" s="28"/>
    </row>
    <row r="3" spans="2:37" ht="15" customHeight="1">
      <c r="B3" s="9"/>
      <c r="T3" s="1" t="s">
        <v>7</v>
      </c>
      <c r="AA3" s="28" t="s">
        <v>8</v>
      </c>
      <c r="AD3" s="28" t="s">
        <v>17</v>
      </c>
      <c r="AK3" s="28"/>
    </row>
    <row r="4" spans="2:37" ht="15" customHeight="1">
      <c r="B4" s="10" t="s">
        <v>219</v>
      </c>
      <c r="T4" s="1" t="s">
        <v>11</v>
      </c>
      <c r="AA4" s="28" t="s">
        <v>20</v>
      </c>
      <c r="AD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224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6">
        <v>1</v>
      </c>
      <c r="F9" s="129"/>
      <c r="G9" s="129"/>
      <c r="H9" s="129"/>
      <c r="I9" s="130"/>
      <c r="J9" s="126">
        <v>2</v>
      </c>
      <c r="K9" s="129"/>
      <c r="L9" s="129"/>
      <c r="M9" s="129"/>
      <c r="N9" s="130"/>
      <c r="O9" s="126">
        <v>3</v>
      </c>
      <c r="P9" s="129"/>
      <c r="Q9" s="129"/>
      <c r="R9" s="129"/>
      <c r="S9" s="130"/>
      <c r="T9" s="126">
        <v>4</v>
      </c>
      <c r="U9" s="129"/>
      <c r="V9" s="129"/>
      <c r="W9" s="129"/>
      <c r="X9" s="130"/>
      <c r="Y9" s="126" t="s">
        <v>0</v>
      </c>
      <c r="Z9" s="129"/>
      <c r="AA9" s="129"/>
      <c r="AB9" s="129"/>
      <c r="AC9" s="130"/>
      <c r="AD9" s="126" t="s">
        <v>1</v>
      </c>
      <c r="AE9" s="129"/>
      <c r="AF9" s="129"/>
      <c r="AG9" s="129"/>
      <c r="AH9" s="130"/>
      <c r="AI9" s="29" t="s">
        <v>2</v>
      </c>
    </row>
    <row r="10" spans="1:35" ht="14.25" customHeight="1">
      <c r="A10" s="20">
        <v>100</v>
      </c>
      <c r="B10" s="30">
        <v>1</v>
      </c>
      <c r="C10" s="36"/>
      <c r="D10" s="14" t="str">
        <f>IF(A10=0,"",INDEX(Nimet!$A$2:$D$251,A10,4))</f>
        <v>Kristel Treimann, Nomme SK</v>
      </c>
      <c r="E10" s="131"/>
      <c r="F10" s="132"/>
      <c r="G10" s="132"/>
      <c r="H10" s="132"/>
      <c r="I10" s="133"/>
      <c r="J10" s="134" t="str">
        <f>CONCATENATE(AB22,"-",AD22)</f>
        <v>3-0</v>
      </c>
      <c r="K10" s="135"/>
      <c r="L10" s="135"/>
      <c r="M10" s="135"/>
      <c r="N10" s="136"/>
      <c r="O10" s="134" t="str">
        <f>CONCATENATE(AB16,"-",AD16)</f>
        <v>3-0</v>
      </c>
      <c r="P10" s="135"/>
      <c r="Q10" s="135"/>
      <c r="R10" s="135"/>
      <c r="S10" s="136"/>
      <c r="T10" s="134" t="str">
        <f>CONCATENATE(AB19,"-",AD19)</f>
        <v>3-0</v>
      </c>
      <c r="U10" s="135"/>
      <c r="V10" s="135"/>
      <c r="W10" s="135"/>
      <c r="X10" s="136"/>
      <c r="Y10" s="126" t="str">
        <f>CONCATENATE(AF16+AF19+AF22,"-",AH16+AH19+AH22)</f>
        <v>3-0</v>
      </c>
      <c r="Z10" s="129"/>
      <c r="AA10" s="129"/>
      <c r="AB10" s="129"/>
      <c r="AC10" s="130"/>
      <c r="AD10" s="126" t="str">
        <f>CONCATENATE(AB16+AB19+AB22,"-",AD16+AD19+AD22)</f>
        <v>9-0</v>
      </c>
      <c r="AE10" s="129"/>
      <c r="AF10" s="129"/>
      <c r="AG10" s="129"/>
      <c r="AH10" s="130"/>
      <c r="AI10" s="70">
        <v>1</v>
      </c>
    </row>
    <row r="11" spans="1:35" ht="14.25" customHeight="1">
      <c r="A11" s="20">
        <v>65</v>
      </c>
      <c r="B11" s="30">
        <v>2</v>
      </c>
      <c r="C11" s="36">
        <v>8</v>
      </c>
      <c r="D11" s="14" t="str">
        <f>IF(A11=0,"",INDEX(Nimet!$A$2:$D$251,A11,4))</f>
        <v>Viivi-Mari Vastavuo, MBF</v>
      </c>
      <c r="E11" s="134" t="str">
        <f>CONCATENATE(AD22,"-",AB22)</f>
        <v>0-3</v>
      </c>
      <c r="F11" s="135"/>
      <c r="G11" s="135"/>
      <c r="H11" s="135"/>
      <c r="I11" s="136"/>
      <c r="J11" s="131"/>
      <c r="K11" s="132"/>
      <c r="L11" s="132"/>
      <c r="M11" s="132"/>
      <c r="N11" s="133"/>
      <c r="O11" s="134" t="str">
        <f>CONCATENATE(AB20,"-",AD20)</f>
        <v>3-1</v>
      </c>
      <c r="P11" s="135"/>
      <c r="Q11" s="135"/>
      <c r="R11" s="135"/>
      <c r="S11" s="136"/>
      <c r="T11" s="134" t="str">
        <f>CONCATENATE(AB17,"-",AD17)</f>
        <v>3-1</v>
      </c>
      <c r="U11" s="135"/>
      <c r="V11" s="135"/>
      <c r="W11" s="135"/>
      <c r="X11" s="136"/>
      <c r="Y11" s="126" t="str">
        <f>CONCATENATE(AF17+AF20+AH22,"-",AH17+AH20+AF22)</f>
        <v>2-1</v>
      </c>
      <c r="Z11" s="129"/>
      <c r="AA11" s="129"/>
      <c r="AB11" s="129"/>
      <c r="AC11" s="130"/>
      <c r="AD11" s="126" t="str">
        <f>CONCATENATE(AB17+AB20+AD22,"-",AD17+AD20+AB22)</f>
        <v>6-5</v>
      </c>
      <c r="AE11" s="129"/>
      <c r="AF11" s="129"/>
      <c r="AG11" s="129"/>
      <c r="AH11" s="130"/>
      <c r="AI11" s="70">
        <v>2</v>
      </c>
    </row>
    <row r="12" spans="1:35" ht="14.25" customHeight="1">
      <c r="A12" s="20">
        <v>21</v>
      </c>
      <c r="B12" s="30">
        <v>3</v>
      </c>
      <c r="C12" s="36">
        <v>15</v>
      </c>
      <c r="D12" s="14" t="str">
        <f>IF(A12=0,"",INDEX(Nimet!$A$2:$D$251,A12,4))</f>
        <v>Iida Myllärinen, Por-83</v>
      </c>
      <c r="E12" s="134" t="str">
        <f>CONCATENATE(AD16,"-",AB16)</f>
        <v>0-3</v>
      </c>
      <c r="F12" s="135"/>
      <c r="G12" s="135"/>
      <c r="H12" s="135"/>
      <c r="I12" s="136"/>
      <c r="J12" s="134" t="str">
        <f>CONCATENATE(AD20,"-",AB20)</f>
        <v>1-3</v>
      </c>
      <c r="K12" s="135"/>
      <c r="L12" s="135"/>
      <c r="M12" s="135"/>
      <c r="N12" s="136"/>
      <c r="O12" s="131"/>
      <c r="P12" s="132"/>
      <c r="Q12" s="132"/>
      <c r="R12" s="132"/>
      <c r="S12" s="133"/>
      <c r="T12" s="134" t="str">
        <f>CONCATENATE(AB23,"-",AD23)</f>
        <v>3-0</v>
      </c>
      <c r="U12" s="135"/>
      <c r="V12" s="135"/>
      <c r="W12" s="135"/>
      <c r="X12" s="136"/>
      <c r="Y12" s="126" t="str">
        <f>CONCATENATE(AH16+AH20+AF23,"-",AF16+AF20+AH23)</f>
        <v>1-2</v>
      </c>
      <c r="Z12" s="129"/>
      <c r="AA12" s="129"/>
      <c r="AB12" s="129"/>
      <c r="AC12" s="130"/>
      <c r="AD12" s="126" t="str">
        <f>CONCATENATE(AD16+AD20+AB23,"-",AB16+AB20+AD23)</f>
        <v>4-6</v>
      </c>
      <c r="AE12" s="129"/>
      <c r="AF12" s="129"/>
      <c r="AG12" s="129"/>
      <c r="AH12" s="130"/>
      <c r="AI12" s="70">
        <v>3</v>
      </c>
    </row>
    <row r="13" spans="1:35" ht="14.25" customHeight="1">
      <c r="A13" s="20">
        <v>24</v>
      </c>
      <c r="B13" s="30">
        <v>4</v>
      </c>
      <c r="C13" s="36"/>
      <c r="D13" s="14" t="str">
        <f>IF(A13=0,"",INDEX(Nimet!$A$2:$D$251,A13,4))</f>
        <v>Mikaela Norrbo, Por-83</v>
      </c>
      <c r="E13" s="134" t="str">
        <f>CONCATENATE(AD19,"-",AB19)</f>
        <v>0-3</v>
      </c>
      <c r="F13" s="135"/>
      <c r="G13" s="135"/>
      <c r="H13" s="135"/>
      <c r="I13" s="136"/>
      <c r="J13" s="134" t="str">
        <f>CONCATENATE(AD17,"-",AB17)</f>
        <v>1-3</v>
      </c>
      <c r="K13" s="135"/>
      <c r="L13" s="135"/>
      <c r="M13" s="135"/>
      <c r="N13" s="136"/>
      <c r="O13" s="134" t="str">
        <f>CONCATENATE(AD23,"-",AB23)</f>
        <v>0-3</v>
      </c>
      <c r="P13" s="135"/>
      <c r="Q13" s="135"/>
      <c r="R13" s="135"/>
      <c r="S13" s="136"/>
      <c r="T13" s="131"/>
      <c r="U13" s="132"/>
      <c r="V13" s="132"/>
      <c r="W13" s="132"/>
      <c r="X13" s="133"/>
      <c r="Y13" s="126" t="str">
        <f>CONCATENATE(AH17+AH19+AH23,"-",AF17+AF19+AF23)</f>
        <v>0-3</v>
      </c>
      <c r="Z13" s="129"/>
      <c r="AA13" s="129"/>
      <c r="AB13" s="129"/>
      <c r="AC13" s="130"/>
      <c r="AD13" s="126" t="str">
        <f>CONCATENATE(AD17+AD19+AD23,"-",AB17+AB19+AB23)</f>
        <v>1-9</v>
      </c>
      <c r="AE13" s="129"/>
      <c r="AF13" s="129"/>
      <c r="AG13" s="129"/>
      <c r="AH13" s="130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Kristel Treimann, Nomme SK  -  Iida Myllärinen, Por-83</v>
      </c>
      <c r="G16" s="65">
        <v>11</v>
      </c>
      <c r="H16" s="71" t="s">
        <v>27</v>
      </c>
      <c r="I16" s="66">
        <v>3</v>
      </c>
      <c r="J16" s="72"/>
      <c r="K16" s="65">
        <v>11</v>
      </c>
      <c r="L16" s="71" t="s">
        <v>27</v>
      </c>
      <c r="M16" s="66">
        <v>7</v>
      </c>
      <c r="N16" s="72"/>
      <c r="O16" s="65">
        <v>11</v>
      </c>
      <c r="P16" s="71" t="s">
        <v>27</v>
      </c>
      <c r="Q16" s="66">
        <v>6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Viivi-Mari Vastavuo, MBF  -  Mikaela Norrbo, Por-83</v>
      </c>
      <c r="G17" s="93">
        <v>11</v>
      </c>
      <c r="H17" s="81" t="s">
        <v>27</v>
      </c>
      <c r="I17" s="94">
        <v>6</v>
      </c>
      <c r="J17" s="72"/>
      <c r="K17" s="65">
        <v>11</v>
      </c>
      <c r="L17" s="71" t="s">
        <v>27</v>
      </c>
      <c r="M17" s="66">
        <v>6</v>
      </c>
      <c r="N17" s="72"/>
      <c r="O17" s="65">
        <v>11</v>
      </c>
      <c r="P17" s="71" t="s">
        <v>27</v>
      </c>
      <c r="Q17" s="66">
        <v>13</v>
      </c>
      <c r="R17" s="73"/>
      <c r="S17" s="65">
        <v>11</v>
      </c>
      <c r="T17" s="71" t="s">
        <v>27</v>
      </c>
      <c r="U17" s="66">
        <v>2</v>
      </c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1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Kristel Treimann, Nomme SK  -  Mikaela Norrbo, Por-83</v>
      </c>
      <c r="G19" s="65">
        <v>11</v>
      </c>
      <c r="H19" s="71" t="s">
        <v>27</v>
      </c>
      <c r="I19" s="66">
        <v>5</v>
      </c>
      <c r="J19" s="72"/>
      <c r="K19" s="65">
        <v>11</v>
      </c>
      <c r="L19" s="71" t="s">
        <v>27</v>
      </c>
      <c r="M19" s="66">
        <v>3</v>
      </c>
      <c r="N19" s="72"/>
      <c r="O19" s="65">
        <v>11</v>
      </c>
      <c r="P19" s="71" t="s">
        <v>27</v>
      </c>
      <c r="Q19" s="66">
        <v>1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Viivi-Mari Vastavuo, MBF  -  Iida Myllärinen, Por-83</v>
      </c>
      <c r="G20" s="65">
        <v>4</v>
      </c>
      <c r="H20" s="71" t="s">
        <v>27</v>
      </c>
      <c r="I20" s="66">
        <v>11</v>
      </c>
      <c r="J20" s="72"/>
      <c r="K20" s="65">
        <v>11</v>
      </c>
      <c r="L20" s="71" t="s">
        <v>27</v>
      </c>
      <c r="M20" s="66">
        <v>6</v>
      </c>
      <c r="N20" s="72"/>
      <c r="O20" s="65">
        <v>11</v>
      </c>
      <c r="P20" s="71" t="s">
        <v>27</v>
      </c>
      <c r="Q20" s="66">
        <v>2</v>
      </c>
      <c r="R20" s="73"/>
      <c r="S20" s="65">
        <v>11</v>
      </c>
      <c r="T20" s="71" t="s">
        <v>27</v>
      </c>
      <c r="U20" s="66">
        <v>9</v>
      </c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1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Kristel Treimann, Nomme SK  -  Viivi-Mari Vastavuo, MBF</v>
      </c>
      <c r="G22" s="65">
        <v>11</v>
      </c>
      <c r="H22" s="71" t="s">
        <v>27</v>
      </c>
      <c r="I22" s="66">
        <v>4</v>
      </c>
      <c r="J22" s="72"/>
      <c r="K22" s="65">
        <v>11</v>
      </c>
      <c r="L22" s="71" t="s">
        <v>27</v>
      </c>
      <c r="M22" s="66">
        <v>4</v>
      </c>
      <c r="N22" s="72"/>
      <c r="O22" s="65">
        <v>11</v>
      </c>
      <c r="P22" s="71" t="s">
        <v>27</v>
      </c>
      <c r="Q22" s="66">
        <v>8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Iida Myllärinen, Por-83  -  Mikaela Norrbo, Por-83</v>
      </c>
      <c r="G23" s="65">
        <v>11</v>
      </c>
      <c r="H23" s="71" t="s">
        <v>27</v>
      </c>
      <c r="I23" s="66">
        <v>5</v>
      </c>
      <c r="J23" s="72"/>
      <c r="K23" s="65">
        <v>11</v>
      </c>
      <c r="L23" s="71" t="s">
        <v>27</v>
      </c>
      <c r="M23" s="66">
        <v>5</v>
      </c>
      <c r="N23" s="72"/>
      <c r="O23" s="65">
        <v>11</v>
      </c>
      <c r="P23" s="71" t="s">
        <v>27</v>
      </c>
      <c r="Q23" s="66">
        <v>3</v>
      </c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2:4" ht="14.25" customHeight="1">
      <c r="B25" s="95" t="s">
        <v>52</v>
      </c>
      <c r="C25" s="31"/>
      <c r="D25" s="31"/>
    </row>
    <row r="26" spans="2:35" ht="14.25" customHeight="1">
      <c r="B26" s="12"/>
      <c r="C26" s="13"/>
      <c r="D26" s="14"/>
      <c r="E26" s="126">
        <v>1</v>
      </c>
      <c r="F26" s="129"/>
      <c r="G26" s="129"/>
      <c r="H26" s="129"/>
      <c r="I26" s="130"/>
      <c r="J26" s="126">
        <v>2</v>
      </c>
      <c r="K26" s="129"/>
      <c r="L26" s="129"/>
      <c r="M26" s="129"/>
      <c r="N26" s="130"/>
      <c r="O26" s="126">
        <v>3</v>
      </c>
      <c r="P26" s="129"/>
      <c r="Q26" s="129"/>
      <c r="R26" s="129"/>
      <c r="S26" s="130"/>
      <c r="T26" s="126">
        <v>4</v>
      </c>
      <c r="U26" s="129"/>
      <c r="V26" s="129"/>
      <c r="W26" s="129"/>
      <c r="X26" s="130"/>
      <c r="Y26" s="126" t="s">
        <v>0</v>
      </c>
      <c r="Z26" s="129"/>
      <c r="AA26" s="129"/>
      <c r="AB26" s="129"/>
      <c r="AC26" s="130"/>
      <c r="AD26" s="126" t="s">
        <v>1</v>
      </c>
      <c r="AE26" s="129"/>
      <c r="AF26" s="129"/>
      <c r="AG26" s="129"/>
      <c r="AH26" s="130"/>
      <c r="AI26" s="29" t="s">
        <v>2</v>
      </c>
    </row>
    <row r="27" spans="1:35" ht="14.25" customHeight="1">
      <c r="A27" s="20">
        <v>102</v>
      </c>
      <c r="B27" s="30">
        <v>1</v>
      </c>
      <c r="C27" s="36"/>
      <c r="D27" s="14" t="str">
        <f>IF(A27=0,"",INDEX(Nimet!$A$2:$D$251,A27,4))</f>
        <v>Johanna Christiansson, Nomme SK</v>
      </c>
      <c r="E27" s="131"/>
      <c r="F27" s="132"/>
      <c r="G27" s="132"/>
      <c r="H27" s="132"/>
      <c r="I27" s="133"/>
      <c r="J27" s="134" t="str">
        <f>CONCATENATE(AB39,"-",AD39)</f>
        <v>2-3</v>
      </c>
      <c r="K27" s="135"/>
      <c r="L27" s="135"/>
      <c r="M27" s="135"/>
      <c r="N27" s="136"/>
      <c r="O27" s="134" t="str">
        <f>CONCATENATE(AB33,"-",AD33)</f>
        <v>0-3</v>
      </c>
      <c r="P27" s="135"/>
      <c r="Q27" s="135"/>
      <c r="R27" s="135"/>
      <c r="S27" s="136"/>
      <c r="T27" s="134" t="str">
        <f>CONCATENATE(AB36,"-",AD36)</f>
        <v>3-0</v>
      </c>
      <c r="U27" s="135"/>
      <c r="V27" s="135"/>
      <c r="W27" s="135"/>
      <c r="X27" s="136"/>
      <c r="Y27" s="126" t="str">
        <f>CONCATENATE(AF33+AF36+AF39,"-",AH33+AH36+AH39)</f>
        <v>1-2</v>
      </c>
      <c r="Z27" s="129"/>
      <c r="AA27" s="129"/>
      <c r="AB27" s="129"/>
      <c r="AC27" s="130"/>
      <c r="AD27" s="126" t="str">
        <f>CONCATENATE(AB33+AB36+AB39,"-",AD33+AD36+AD39)</f>
        <v>5-6</v>
      </c>
      <c r="AE27" s="129"/>
      <c r="AF27" s="129"/>
      <c r="AG27" s="129"/>
      <c r="AH27" s="130"/>
      <c r="AI27" s="70">
        <v>3</v>
      </c>
    </row>
    <row r="28" spans="1:35" ht="14.25" customHeight="1">
      <c r="A28" s="20">
        <v>72</v>
      </c>
      <c r="B28" s="30">
        <v>2</v>
      </c>
      <c r="C28" s="36">
        <v>10</v>
      </c>
      <c r="D28" s="14" t="str">
        <f>IF(A28=0,"",INDEX(Nimet!$A$2:$D$251,A28,4))</f>
        <v>Paju Eriksson, MBF</v>
      </c>
      <c r="E28" s="134" t="str">
        <f>CONCATENATE(AD39,"-",AB39)</f>
        <v>3-2</v>
      </c>
      <c r="F28" s="135"/>
      <c r="G28" s="135"/>
      <c r="H28" s="135"/>
      <c r="I28" s="136"/>
      <c r="J28" s="131"/>
      <c r="K28" s="132"/>
      <c r="L28" s="132"/>
      <c r="M28" s="132"/>
      <c r="N28" s="133"/>
      <c r="O28" s="134" t="str">
        <f>CONCATENATE(AB37,"-",AD37)</f>
        <v>2-3</v>
      </c>
      <c r="P28" s="135"/>
      <c r="Q28" s="135"/>
      <c r="R28" s="135"/>
      <c r="S28" s="136"/>
      <c r="T28" s="134" t="str">
        <f>CONCATENATE(AB34,"-",AD34)</f>
        <v>3-0</v>
      </c>
      <c r="U28" s="135"/>
      <c r="V28" s="135"/>
      <c r="W28" s="135"/>
      <c r="X28" s="136"/>
      <c r="Y28" s="126" t="str">
        <f>CONCATENATE(AF34+AF37+AH39,"-",AH34+AH37+AF39)</f>
        <v>2-1</v>
      </c>
      <c r="Z28" s="129"/>
      <c r="AA28" s="129"/>
      <c r="AB28" s="129"/>
      <c r="AC28" s="130"/>
      <c r="AD28" s="126" t="str">
        <f>CONCATENATE(AB34+AB37+AD39,"-",AD34+AD37+AB39)</f>
        <v>8-5</v>
      </c>
      <c r="AE28" s="129"/>
      <c r="AF28" s="129"/>
      <c r="AG28" s="129"/>
      <c r="AH28" s="130"/>
      <c r="AI28" s="70">
        <v>2</v>
      </c>
    </row>
    <row r="29" spans="1:35" ht="14.25" customHeight="1">
      <c r="A29" s="20">
        <v>81</v>
      </c>
      <c r="B29" s="30">
        <v>3</v>
      </c>
      <c r="C29" s="36">
        <v>12</v>
      </c>
      <c r="D29" s="14" t="str">
        <f>IF(A29=0,"",INDEX(Nimet!$A$2:$D$251,A29,4))</f>
        <v>Sabina Englund, ParPi</v>
      </c>
      <c r="E29" s="134" t="str">
        <f>CONCATENATE(AD33,"-",AB33)</f>
        <v>3-0</v>
      </c>
      <c r="F29" s="135"/>
      <c r="G29" s="135"/>
      <c r="H29" s="135"/>
      <c r="I29" s="136"/>
      <c r="J29" s="134" t="str">
        <f>CONCATENATE(AD37,"-",AB37)</f>
        <v>3-2</v>
      </c>
      <c r="K29" s="135"/>
      <c r="L29" s="135"/>
      <c r="M29" s="135"/>
      <c r="N29" s="136"/>
      <c r="O29" s="131"/>
      <c r="P29" s="132"/>
      <c r="Q29" s="132"/>
      <c r="R29" s="132"/>
      <c r="S29" s="133"/>
      <c r="T29" s="134" t="str">
        <f>CONCATENATE(AB40,"-",AD40)</f>
        <v>2-3</v>
      </c>
      <c r="U29" s="135"/>
      <c r="V29" s="135"/>
      <c r="W29" s="135"/>
      <c r="X29" s="136"/>
      <c r="Y29" s="126" t="str">
        <f>CONCATENATE(AH33+AH37+AF40,"-",AF33+AF37+AH40)</f>
        <v>2-1</v>
      </c>
      <c r="Z29" s="129"/>
      <c r="AA29" s="129"/>
      <c r="AB29" s="129"/>
      <c r="AC29" s="130"/>
      <c r="AD29" s="126" t="str">
        <f>CONCATENATE(AD33+AD37+AB40,"-",AB33+AB37+AD40)</f>
        <v>8-5</v>
      </c>
      <c r="AE29" s="129"/>
      <c r="AF29" s="129"/>
      <c r="AG29" s="129"/>
      <c r="AH29" s="130"/>
      <c r="AI29" s="70">
        <v>1</v>
      </c>
    </row>
    <row r="30" spans="1:35" ht="14.25" customHeight="1">
      <c r="A30" s="20">
        <v>27</v>
      </c>
      <c r="B30" s="30">
        <v>4</v>
      </c>
      <c r="C30" s="36">
        <v>18</v>
      </c>
      <c r="D30" s="14" t="str">
        <f>IF(A30=0,"",INDEX(Nimet!$A$2:$D$251,A30,4))</f>
        <v>Elli Rissanen, Por-83</v>
      </c>
      <c r="E30" s="134" t="str">
        <f>CONCATENATE(AD36,"-",AB36)</f>
        <v>0-3</v>
      </c>
      <c r="F30" s="135"/>
      <c r="G30" s="135"/>
      <c r="H30" s="135"/>
      <c r="I30" s="136"/>
      <c r="J30" s="134" t="str">
        <f>CONCATENATE(AD34,"-",AB34)</f>
        <v>0-3</v>
      </c>
      <c r="K30" s="135"/>
      <c r="L30" s="135"/>
      <c r="M30" s="135"/>
      <c r="N30" s="136"/>
      <c r="O30" s="134" t="str">
        <f>CONCATENATE(AD40,"-",AB40)</f>
        <v>3-2</v>
      </c>
      <c r="P30" s="135"/>
      <c r="Q30" s="135"/>
      <c r="R30" s="135"/>
      <c r="S30" s="136"/>
      <c r="T30" s="131"/>
      <c r="U30" s="132"/>
      <c r="V30" s="132"/>
      <c r="W30" s="132"/>
      <c r="X30" s="133"/>
      <c r="Y30" s="126" t="str">
        <f>CONCATENATE(AH34+AH36+AH40,"-",AF34+AF36+AF40)</f>
        <v>1-2</v>
      </c>
      <c r="Z30" s="129"/>
      <c r="AA30" s="129"/>
      <c r="AB30" s="129"/>
      <c r="AC30" s="130"/>
      <c r="AD30" s="126" t="str">
        <f>CONCATENATE(AD34+AD36+AD40,"-",AB34+AB36+AB40)</f>
        <v>3-8</v>
      </c>
      <c r="AE30" s="129"/>
      <c r="AF30" s="129"/>
      <c r="AG30" s="129"/>
      <c r="AH30" s="130"/>
      <c r="AI30" s="70">
        <v>4</v>
      </c>
    </row>
    <row r="31" spans="1:38" ht="14.25" customHeight="1">
      <c r="A31" s="16"/>
      <c r="B31" s="3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17"/>
      <c r="AJ31" s="6"/>
      <c r="AK31" s="6"/>
      <c r="AL31" s="6"/>
    </row>
    <row r="32" spans="2:37" ht="14.25" customHeight="1">
      <c r="B32" s="19" t="s">
        <v>28</v>
      </c>
      <c r="G32" s="60"/>
      <c r="H32" s="61">
        <v>1</v>
      </c>
      <c r="I32" s="62"/>
      <c r="J32" s="52"/>
      <c r="K32" s="55"/>
      <c r="L32" s="54">
        <v>2</v>
      </c>
      <c r="M32" s="56"/>
      <c r="N32" s="52"/>
      <c r="O32" s="55"/>
      <c r="P32" s="54">
        <v>3</v>
      </c>
      <c r="Q32" s="57"/>
      <c r="S32" s="58"/>
      <c r="T32" s="59">
        <v>4</v>
      </c>
      <c r="U32" s="57"/>
      <c r="W32" s="58"/>
      <c r="X32" s="59">
        <v>5</v>
      </c>
      <c r="Y32" s="57"/>
      <c r="Z32" s="3"/>
      <c r="AA32" s="3"/>
      <c r="AB32" s="58"/>
      <c r="AC32" s="53" t="s">
        <v>34</v>
      </c>
      <c r="AD32" s="57"/>
      <c r="AE32" s="52"/>
      <c r="AF32" s="55"/>
      <c r="AG32" s="63" t="s">
        <v>35</v>
      </c>
      <c r="AH32" s="64"/>
      <c r="AK32" s="11"/>
    </row>
    <row r="33" spans="1:40" ht="14.25" customHeight="1">
      <c r="A33" s="15" t="s">
        <v>12</v>
      </c>
      <c r="B33" s="1" t="str">
        <f>CONCATENATE(D27,"  -  ",D29)</f>
        <v>Johanna Christiansson, Nomme SK  -  Sabina Englund, ParPi</v>
      </c>
      <c r="G33" s="65">
        <v>10</v>
      </c>
      <c r="H33" s="71" t="s">
        <v>27</v>
      </c>
      <c r="I33" s="66">
        <v>12</v>
      </c>
      <c r="J33" s="72"/>
      <c r="K33" s="65">
        <v>8</v>
      </c>
      <c r="L33" s="71" t="s">
        <v>27</v>
      </c>
      <c r="M33" s="66">
        <v>11</v>
      </c>
      <c r="N33" s="72"/>
      <c r="O33" s="65">
        <v>8</v>
      </c>
      <c r="P33" s="71" t="s">
        <v>27</v>
      </c>
      <c r="Q33" s="66">
        <v>11</v>
      </c>
      <c r="R33" s="73"/>
      <c r="S33" s="65"/>
      <c r="T33" s="71" t="s">
        <v>27</v>
      </c>
      <c r="U33" s="66"/>
      <c r="V33" s="73"/>
      <c r="W33" s="65"/>
      <c r="X33" s="71" t="s">
        <v>27</v>
      </c>
      <c r="Y33" s="66"/>
      <c r="Z33" s="72"/>
      <c r="AA33" s="72"/>
      <c r="AB33" s="74">
        <f>IF($G33-$I33&gt;0,1,0)+IF($K33-$M33&gt;0,1,0)+IF($O33-$Q33&gt;0,1,0)+IF($S33-$U33&gt;0,1,0)+IF($W33-$Y33&gt;0,1,0)</f>
        <v>0</v>
      </c>
      <c r="AC33" s="75" t="s">
        <v>27</v>
      </c>
      <c r="AD33" s="76">
        <f>IF($G33-$I33&lt;0,1,0)+IF($K33-$M33&lt;0,1,0)+IF($O33-$Q33&lt;0,1,0)+IF($S33-$U33&lt;0,1,0)+IF($W33-$Y33&lt;0,1,0)</f>
        <v>3</v>
      </c>
      <c r="AE33" s="77"/>
      <c r="AF33" s="78">
        <f>IF($AB33-$AD33&gt;0,1,0)</f>
        <v>0</v>
      </c>
      <c r="AG33" s="67" t="s">
        <v>27</v>
      </c>
      <c r="AH33" s="79">
        <f>IF($AB33-$AD33&lt;0,1,0)</f>
        <v>1</v>
      </c>
      <c r="AI33" s="80"/>
      <c r="AJ33" s="80"/>
      <c r="AK33" s="80"/>
      <c r="AM33" s="7"/>
      <c r="AN33" s="18"/>
    </row>
    <row r="34" spans="1:40" ht="14.25" customHeight="1">
      <c r="A34" s="15" t="s">
        <v>5</v>
      </c>
      <c r="B34" s="1" t="str">
        <f>CONCATENATE(D28,"  -  ",D30)</f>
        <v>Paju Eriksson, MBF  -  Elli Rissanen, Por-83</v>
      </c>
      <c r="G34" s="93">
        <v>11</v>
      </c>
      <c r="H34" s="81" t="s">
        <v>27</v>
      </c>
      <c r="I34" s="94">
        <v>6</v>
      </c>
      <c r="J34" s="72"/>
      <c r="K34" s="65">
        <v>11</v>
      </c>
      <c r="L34" s="71" t="s">
        <v>27</v>
      </c>
      <c r="M34" s="66">
        <v>9</v>
      </c>
      <c r="N34" s="72"/>
      <c r="O34" s="65">
        <v>11</v>
      </c>
      <c r="P34" s="71" t="s">
        <v>27</v>
      </c>
      <c r="Q34" s="66">
        <v>5</v>
      </c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3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1</v>
      </c>
      <c r="AG34" s="67" t="s">
        <v>27</v>
      </c>
      <c r="AH34" s="79">
        <f>IF($AB34-$AD34&lt;0,1,0)</f>
        <v>0</v>
      </c>
      <c r="AI34" s="80"/>
      <c r="AJ34" s="80"/>
      <c r="AK34" s="80"/>
      <c r="AM34" s="7"/>
      <c r="AN34" s="18"/>
    </row>
    <row r="35" spans="1:40" ht="14.25" customHeight="1">
      <c r="A35" s="15"/>
      <c r="G35" s="82"/>
      <c r="H35" s="83"/>
      <c r="I35" s="84"/>
      <c r="J35" s="72"/>
      <c r="K35" s="82"/>
      <c r="L35" s="83"/>
      <c r="M35" s="84"/>
      <c r="N35" s="72"/>
      <c r="O35" s="82"/>
      <c r="P35" s="83"/>
      <c r="Q35" s="84"/>
      <c r="R35" s="73"/>
      <c r="S35" s="82"/>
      <c r="T35" s="83"/>
      <c r="U35" s="84"/>
      <c r="V35" s="73"/>
      <c r="W35" s="82"/>
      <c r="X35" s="83"/>
      <c r="Y35" s="84"/>
      <c r="Z35" s="72"/>
      <c r="AA35" s="72"/>
      <c r="AB35" s="74"/>
      <c r="AC35" s="75"/>
      <c r="AD35" s="76"/>
      <c r="AE35" s="77"/>
      <c r="AF35" s="78"/>
      <c r="AG35" s="68"/>
      <c r="AH35" s="79"/>
      <c r="AI35" s="80"/>
      <c r="AJ35" s="80"/>
      <c r="AK35" s="80"/>
      <c r="AN35" s="18"/>
    </row>
    <row r="36" spans="1:40" ht="14.25" customHeight="1">
      <c r="A36" s="15" t="s">
        <v>8</v>
      </c>
      <c r="B36" s="1" t="str">
        <f>CONCATENATE(D27,"  -  ",D30)</f>
        <v>Johanna Christiansson, Nomme SK  -  Elli Rissanen, Por-83</v>
      </c>
      <c r="G36" s="65">
        <v>11</v>
      </c>
      <c r="H36" s="71" t="s">
        <v>27</v>
      </c>
      <c r="I36" s="66">
        <v>8</v>
      </c>
      <c r="J36" s="72"/>
      <c r="K36" s="65">
        <v>11</v>
      </c>
      <c r="L36" s="71" t="s">
        <v>27</v>
      </c>
      <c r="M36" s="66">
        <v>3</v>
      </c>
      <c r="N36" s="72"/>
      <c r="O36" s="65">
        <v>11</v>
      </c>
      <c r="P36" s="71" t="s">
        <v>27</v>
      </c>
      <c r="Q36" s="66">
        <v>7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 t="s">
        <v>17</v>
      </c>
      <c r="B37" s="1" t="str">
        <f>CONCATENATE(D28,"  -  ",D29)</f>
        <v>Paju Eriksson, MBF  -  Sabina Englund, ParPi</v>
      </c>
      <c r="G37" s="65">
        <v>10</v>
      </c>
      <c r="H37" s="71" t="s">
        <v>27</v>
      </c>
      <c r="I37" s="66">
        <v>12</v>
      </c>
      <c r="J37" s="72"/>
      <c r="K37" s="65">
        <v>11</v>
      </c>
      <c r="L37" s="71" t="s">
        <v>27</v>
      </c>
      <c r="M37" s="66">
        <v>7</v>
      </c>
      <c r="N37" s="72"/>
      <c r="O37" s="65">
        <v>9</v>
      </c>
      <c r="P37" s="71" t="s">
        <v>27</v>
      </c>
      <c r="Q37" s="66">
        <v>11</v>
      </c>
      <c r="R37" s="73"/>
      <c r="S37" s="65">
        <v>11</v>
      </c>
      <c r="T37" s="71" t="s">
        <v>27</v>
      </c>
      <c r="U37" s="66">
        <v>9</v>
      </c>
      <c r="V37" s="73"/>
      <c r="W37" s="65">
        <v>7</v>
      </c>
      <c r="X37" s="71" t="s">
        <v>27</v>
      </c>
      <c r="Y37" s="66">
        <v>11</v>
      </c>
      <c r="Z37" s="72"/>
      <c r="AA37" s="72"/>
      <c r="AB37" s="74">
        <f>IF($G37-$I37&gt;0,1,0)+IF($K37-$M37&gt;0,1,0)+IF($O37-$Q37&gt;0,1,0)+IF($S37-$U37&gt;0,1,0)+IF($W37-$Y37&gt;0,1,0)</f>
        <v>2</v>
      </c>
      <c r="AC37" s="75" t="s">
        <v>27</v>
      </c>
      <c r="AD37" s="76">
        <f>IF($G37-$I37&lt;0,1,0)+IF($K37-$M37&lt;0,1,0)+IF($O37-$Q37&lt;0,1,0)+IF($S37-$U37&lt;0,1,0)+IF($W37-$Y37&lt;0,1,0)</f>
        <v>3</v>
      </c>
      <c r="AE37" s="77"/>
      <c r="AF37" s="78">
        <f>IF($AB37-$AD37&gt;0,1,0)</f>
        <v>0</v>
      </c>
      <c r="AG37" s="67" t="s">
        <v>27</v>
      </c>
      <c r="AH37" s="79">
        <f>IF($AB37-$AD37&lt;0,1,0)</f>
        <v>1</v>
      </c>
      <c r="AI37" s="80"/>
      <c r="AJ37" s="80"/>
      <c r="AK37" s="80"/>
      <c r="AM37" s="7"/>
      <c r="AN37" s="18"/>
    </row>
    <row r="38" spans="1:40" ht="14.25" customHeight="1">
      <c r="A38" s="15"/>
      <c r="G38" s="82"/>
      <c r="H38" s="83"/>
      <c r="I38" s="84"/>
      <c r="J38" s="72"/>
      <c r="K38" s="82"/>
      <c r="L38" s="83"/>
      <c r="M38" s="84"/>
      <c r="N38" s="72"/>
      <c r="O38" s="82"/>
      <c r="P38" s="83"/>
      <c r="Q38" s="84"/>
      <c r="R38" s="73"/>
      <c r="S38" s="82"/>
      <c r="T38" s="83"/>
      <c r="U38" s="84"/>
      <c r="V38" s="73"/>
      <c r="W38" s="82"/>
      <c r="X38" s="83"/>
      <c r="Y38" s="84"/>
      <c r="Z38" s="72"/>
      <c r="AA38" s="72"/>
      <c r="AB38" s="74"/>
      <c r="AC38" s="75"/>
      <c r="AD38" s="76"/>
      <c r="AE38" s="77"/>
      <c r="AF38" s="78"/>
      <c r="AG38" s="68"/>
      <c r="AH38" s="79"/>
      <c r="AI38" s="80"/>
      <c r="AJ38" s="80"/>
      <c r="AK38" s="80"/>
      <c r="AN38" s="18"/>
    </row>
    <row r="39" spans="1:40" ht="14.25" customHeight="1">
      <c r="A39" s="15" t="s">
        <v>20</v>
      </c>
      <c r="B39" s="1" t="str">
        <f>CONCATENATE(D27,"  -  ",D28)</f>
        <v>Johanna Christiansson, Nomme SK  -  Paju Eriksson, MBF</v>
      </c>
      <c r="G39" s="65">
        <v>9</v>
      </c>
      <c r="H39" s="71" t="s">
        <v>27</v>
      </c>
      <c r="I39" s="66">
        <v>11</v>
      </c>
      <c r="J39" s="72"/>
      <c r="K39" s="65">
        <v>11</v>
      </c>
      <c r="L39" s="71" t="s">
        <v>27</v>
      </c>
      <c r="M39" s="66">
        <v>9</v>
      </c>
      <c r="N39" s="72"/>
      <c r="O39" s="65">
        <v>11</v>
      </c>
      <c r="P39" s="71" t="s">
        <v>27</v>
      </c>
      <c r="Q39" s="66">
        <v>6</v>
      </c>
      <c r="R39" s="73"/>
      <c r="S39" s="65">
        <v>8</v>
      </c>
      <c r="T39" s="71" t="s">
        <v>27</v>
      </c>
      <c r="U39" s="66">
        <v>11</v>
      </c>
      <c r="V39" s="73"/>
      <c r="W39" s="65">
        <v>5</v>
      </c>
      <c r="X39" s="71" t="s">
        <v>27</v>
      </c>
      <c r="Y39" s="66">
        <v>11</v>
      </c>
      <c r="Z39" s="72"/>
      <c r="AA39" s="72"/>
      <c r="AB39" s="74">
        <f>IF($G39-$I39&gt;0,1,0)+IF($K39-$M39&gt;0,1,0)+IF($O39-$Q39&gt;0,1,0)+IF($S39-$U39&gt;0,1,0)+IF($W39-$Y39&gt;0,1,0)</f>
        <v>2</v>
      </c>
      <c r="AC39" s="75" t="s">
        <v>27</v>
      </c>
      <c r="AD39" s="76">
        <f>IF($G39-$I39&lt;0,1,0)+IF($K39-$M39&lt;0,1,0)+IF($O39-$Q39&lt;0,1,0)+IF($S39-$U39&lt;0,1,0)+IF($W39-$Y39&lt;0,1,0)</f>
        <v>3</v>
      </c>
      <c r="AE39" s="77"/>
      <c r="AF39" s="78">
        <f>IF($AB39-$AD39&gt;0,1,0)</f>
        <v>0</v>
      </c>
      <c r="AG39" s="67" t="s">
        <v>27</v>
      </c>
      <c r="AH39" s="79">
        <f>IF($AB39-$AD39&lt;0,1,0)</f>
        <v>1</v>
      </c>
      <c r="AI39" s="80"/>
      <c r="AJ39" s="80"/>
      <c r="AK39" s="80"/>
      <c r="AM39" s="7"/>
      <c r="AN39" s="18"/>
    </row>
    <row r="40" spans="1:40" ht="14.25" customHeight="1">
      <c r="A40" s="15" t="s">
        <v>21</v>
      </c>
      <c r="B40" s="1" t="str">
        <f>CONCATENATE(D29,"  -  ",D30)</f>
        <v>Sabina Englund, ParPi  -  Elli Rissanen, Por-83</v>
      </c>
      <c r="G40" s="65">
        <v>10</v>
      </c>
      <c r="H40" s="71" t="s">
        <v>27</v>
      </c>
      <c r="I40" s="66">
        <v>12</v>
      </c>
      <c r="J40" s="72"/>
      <c r="K40" s="65">
        <v>6</v>
      </c>
      <c r="L40" s="71" t="s">
        <v>27</v>
      </c>
      <c r="M40" s="66">
        <v>11</v>
      </c>
      <c r="N40" s="72"/>
      <c r="O40" s="65">
        <v>11</v>
      </c>
      <c r="P40" s="71" t="s">
        <v>27</v>
      </c>
      <c r="Q40" s="66">
        <v>4</v>
      </c>
      <c r="R40" s="73"/>
      <c r="S40" s="65">
        <v>11</v>
      </c>
      <c r="T40" s="71" t="s">
        <v>27</v>
      </c>
      <c r="U40" s="66">
        <v>9</v>
      </c>
      <c r="V40" s="73"/>
      <c r="W40" s="65">
        <v>6</v>
      </c>
      <c r="X40" s="71" t="s">
        <v>27</v>
      </c>
      <c r="Y40" s="66">
        <v>11</v>
      </c>
      <c r="Z40" s="72"/>
      <c r="AA40" s="72"/>
      <c r="AB40" s="85">
        <f>IF($G40-$I40&gt;0,1,0)+IF($K40-$M40&gt;0,1,0)+IF($O40-$Q40&gt;0,1,0)+IF($S40-$U40&gt;0,1,0)+IF($W40-$Y40&gt;0,1,0)</f>
        <v>2</v>
      </c>
      <c r="AC40" s="86" t="s">
        <v>27</v>
      </c>
      <c r="AD40" s="87">
        <f>IF($G40-$I40&lt;0,1,0)+IF($K40-$M40&lt;0,1,0)+IF($O40-$Q40&lt;0,1,0)+IF($S40-$U40&lt;0,1,0)+IF($W40-$Y40&lt;0,1,0)</f>
        <v>3</v>
      </c>
      <c r="AE40" s="77"/>
      <c r="AF40" s="88">
        <f>IF($AB40-$AD40&gt;0,1,0)</f>
        <v>0</v>
      </c>
      <c r="AG40" s="69" t="s">
        <v>27</v>
      </c>
      <c r="AH40" s="89">
        <f>IF($AB40-$AD40&lt;0,1,0)</f>
        <v>1</v>
      </c>
      <c r="AI40" s="80"/>
      <c r="AJ40" s="80"/>
      <c r="AK40" s="80"/>
      <c r="AM40" s="7"/>
      <c r="AN40" s="18"/>
    </row>
    <row r="41" spans="7:37" ht="14.25" customHeight="1">
      <c r="G41" s="90"/>
      <c r="H41" s="90"/>
      <c r="I41" s="90"/>
      <c r="J41" s="90"/>
      <c r="K41" s="90"/>
      <c r="L41" s="90"/>
      <c r="M41" s="90"/>
      <c r="N41" s="90"/>
      <c r="O41" s="90"/>
      <c r="P41" s="91"/>
      <c r="Q41" s="92"/>
      <c r="R41" s="92"/>
      <c r="S41" s="92"/>
      <c r="T41" s="92"/>
      <c r="U41" s="80"/>
      <c r="V41" s="80"/>
      <c r="W41" s="80"/>
      <c r="X41" s="80"/>
      <c r="Y41" s="80"/>
      <c r="Z41" s="80"/>
      <c r="AA41" s="80"/>
      <c r="AB41" s="80"/>
      <c r="AC41" s="90"/>
      <c r="AD41" s="90"/>
      <c r="AE41" s="90"/>
      <c r="AF41" s="90"/>
      <c r="AG41" s="80"/>
      <c r="AH41" s="80"/>
      <c r="AI41" s="80"/>
      <c r="AJ41" s="80"/>
      <c r="AK41" s="80"/>
    </row>
    <row r="42" spans="7:37" ht="14.25" customHeight="1"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6:AC26"/>
    <mergeCell ref="AD26:AH26"/>
    <mergeCell ref="E13:I13"/>
    <mergeCell ref="J13:N13"/>
    <mergeCell ref="E26:I26"/>
    <mergeCell ref="J26:N26"/>
    <mergeCell ref="O26:S26"/>
    <mergeCell ref="T26:X26"/>
    <mergeCell ref="O13:S13"/>
    <mergeCell ref="T13:X13"/>
    <mergeCell ref="E27:I27"/>
    <mergeCell ref="J27:N27"/>
    <mergeCell ref="O27:S27"/>
    <mergeCell ref="T27:X27"/>
    <mergeCell ref="Y29:AC29"/>
    <mergeCell ref="AD29:AH29"/>
    <mergeCell ref="E28:I28"/>
    <mergeCell ref="J28:N28"/>
    <mergeCell ref="O28:S28"/>
    <mergeCell ref="T28:X28"/>
    <mergeCell ref="Y27:AC27"/>
    <mergeCell ref="AD27:AH27"/>
    <mergeCell ref="Y28:AC28"/>
    <mergeCell ref="AD28:AH28"/>
    <mergeCell ref="Y30:AC30"/>
    <mergeCell ref="AD30:AH30"/>
    <mergeCell ref="E29:I29"/>
    <mergeCell ref="J29:N29"/>
    <mergeCell ref="E30:I30"/>
    <mergeCell ref="J30:N30"/>
    <mergeCell ref="O30:S30"/>
    <mergeCell ref="T30:X30"/>
    <mergeCell ref="O29:S29"/>
    <mergeCell ref="T29:X29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H6" sqref="H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IF(I12="","",VLOOKUP(I12,D9:F16,3))</f>
        <v>Kristel Treimann, Nomme SK</v>
      </c>
      <c r="J3" s="1" t="str">
        <f>IF(I13="","",I13)</f>
        <v>6,-16,7,7</v>
      </c>
    </row>
    <row r="4" spans="4:8" ht="15" customHeight="1">
      <c r="D4" s="10" t="s">
        <v>92</v>
      </c>
      <c r="G4" s="22" t="s">
        <v>31</v>
      </c>
      <c r="H4" s="1" t="str">
        <f>IF(I12="","",IF(H10=I12,VLOOKUP(H14,D9:F16,3),VLOOKUP(H10,D9:F16,3)))</f>
        <v>Viivi-Mari Vastavuo, MBF</v>
      </c>
    </row>
    <row r="5" spans="4:8" ht="15" customHeight="1">
      <c r="D5" s="10"/>
      <c r="G5" s="22" t="s">
        <v>32</v>
      </c>
      <c r="H5" s="1" t="str">
        <f>IF(H10="","",IF(G9=H10,VLOOKUP(G11,$D$9:$F$16,3),VLOOKUP(G9,$D$9:$F$16,3)))</f>
        <v>Paju Eriksson, MBF</v>
      </c>
    </row>
    <row r="6" spans="4:8" ht="15" customHeight="1">
      <c r="D6" s="10" t="s">
        <v>224</v>
      </c>
      <c r="G6" s="22" t="s">
        <v>32</v>
      </c>
      <c r="H6" s="1" t="str">
        <f>IF(H14="","",IF(G13=H14,VLOOKUP(G15,$D$9:$F$16,3),VLOOKUP(G13,$D$9:$F$16,3)))</f>
        <v>Sabina Englund, ParPi</v>
      </c>
    </row>
    <row r="8" spans="4:6" ht="15" customHeight="1">
      <c r="D8" s="2"/>
      <c r="E8" s="2"/>
      <c r="F8" s="2"/>
    </row>
    <row r="9" spans="3:10" ht="14.25" customHeight="1">
      <c r="C9" s="20">
        <v>100</v>
      </c>
      <c r="D9" s="49">
        <v>1</v>
      </c>
      <c r="E9" s="44" t="s">
        <v>93</v>
      </c>
      <c r="F9" s="5" t="str">
        <f>IF(C9=0,"",INDEX(Nimet!$A$2:$D$251,C9,4))</f>
        <v>Kristel Treimann, Nomme SK</v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>
        <v>1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18" t="s">
        <v>332</v>
      </c>
      <c r="I11" s="23"/>
      <c r="J11" s="6"/>
    </row>
    <row r="12" spans="3:10" ht="14.25" customHeight="1">
      <c r="C12" s="20">
        <v>72</v>
      </c>
      <c r="D12" s="50">
        <v>4</v>
      </c>
      <c r="E12" s="45" t="s">
        <v>94</v>
      </c>
      <c r="F12" s="4" t="str">
        <f>IF(C12=0,"",INDEX(Nimet!$A$2:$D$251,C12,4))</f>
        <v>Paju Eriksson, MBF</v>
      </c>
      <c r="G12" s="37"/>
      <c r="H12" s="25"/>
      <c r="I12" s="41">
        <v>1</v>
      </c>
      <c r="J12" s="6"/>
    </row>
    <row r="13" spans="3:10" ht="14.25" customHeight="1">
      <c r="C13" s="20">
        <v>65</v>
      </c>
      <c r="D13" s="49">
        <v>5</v>
      </c>
      <c r="E13" s="44" t="s">
        <v>99</v>
      </c>
      <c r="F13" s="5" t="str">
        <f>IF(C13=0,"",INDEX(Nimet!$A$2:$D$251,C13,4))</f>
        <v>Viivi-Mari Vastavuo, MBF</v>
      </c>
      <c r="G13" s="40">
        <v>5</v>
      </c>
      <c r="H13" s="25"/>
      <c r="I13" s="119" t="s">
        <v>360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>
        <v>5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336</v>
      </c>
      <c r="I15" s="23"/>
      <c r="J15" s="6"/>
    </row>
    <row r="16" spans="3:10" ht="14.25" customHeight="1">
      <c r="C16" s="20">
        <v>81</v>
      </c>
      <c r="D16" s="50">
        <v>8</v>
      </c>
      <c r="E16" s="45" t="s">
        <v>100</v>
      </c>
      <c r="F16" s="4" t="str">
        <f>IF(C16=0,"",INDEX(Nimet!$A$2:$D$251,C16,4))</f>
        <v>Sabina Englund, ParPi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3937007874015748" right="0" top="0.984251968503937" bottom="0.984251968503937" header="0.5118110236220472" footer="0.5118110236220472"/>
  <pageSetup horizontalDpi="300" verticalDpi="300" orientation="portrait" paperSize="9" scale="12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1:K88"/>
  <sheetViews>
    <sheetView zoomScale="75" zoomScaleNormal="75" workbookViewId="0" topLeftCell="A1">
      <selection activeCell="H6" sqref="H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8" ht="15" customHeight="1">
      <c r="D3" s="9"/>
      <c r="G3" s="22" t="s">
        <v>30</v>
      </c>
      <c r="H3" s="3" t="s">
        <v>395</v>
      </c>
    </row>
    <row r="4" spans="4:8" ht="15" customHeight="1">
      <c r="D4" s="10" t="s">
        <v>57</v>
      </c>
      <c r="G4" s="22" t="s">
        <v>31</v>
      </c>
      <c r="H4" s="1" t="s">
        <v>396</v>
      </c>
    </row>
    <row r="5" spans="4:8" ht="15" customHeight="1">
      <c r="D5" s="10"/>
      <c r="G5" s="22" t="s">
        <v>32</v>
      </c>
      <c r="H5" s="1" t="s">
        <v>398</v>
      </c>
    </row>
    <row r="6" spans="4:8" ht="15" customHeight="1">
      <c r="D6" s="10" t="s">
        <v>79</v>
      </c>
      <c r="G6" s="22" t="s">
        <v>32</v>
      </c>
      <c r="H6" s="1" t="s">
        <v>397</v>
      </c>
    </row>
    <row r="7" spans="4:7" ht="15" customHeight="1">
      <c r="D7" s="9"/>
      <c r="G7" s="22"/>
    </row>
    <row r="8" spans="4:7" ht="18">
      <c r="D8" s="10" t="s">
        <v>90</v>
      </c>
      <c r="G8" s="22"/>
    </row>
    <row r="9" ht="15" customHeight="1">
      <c r="D9" s="9"/>
    </row>
    <row r="10" spans="4:6" ht="15" customHeight="1">
      <c r="D10" s="2"/>
      <c r="E10" s="2"/>
      <c r="F10" s="2"/>
    </row>
    <row r="11" spans="3:10" ht="14.25" customHeight="1">
      <c r="C11" s="20">
        <v>39</v>
      </c>
      <c r="D11" s="49">
        <v>1</v>
      </c>
      <c r="E11" s="44" t="s">
        <v>61</v>
      </c>
      <c r="F11" s="5" t="str">
        <f>IF(C11=0,"",INDEX(Nimet!$A$2:$D$251,C11,4))</f>
        <v>Teemu Oinas, OPT-86</v>
      </c>
      <c r="G11" s="40">
        <v>1</v>
      </c>
      <c r="H11" s="23"/>
      <c r="I11" s="23"/>
      <c r="J11" s="23"/>
    </row>
    <row r="12" spans="3:10" ht="14.25" customHeight="1">
      <c r="C12" s="20"/>
      <c r="D12" s="50">
        <v>2</v>
      </c>
      <c r="E12" s="45"/>
      <c r="F12" s="4">
        <f>IF(C12=0,"",INDEX(Nimet!$A$2:$D$251,C12,4))</f>
      </c>
      <c r="G12" s="32"/>
      <c r="H12" s="41">
        <v>1</v>
      </c>
      <c r="I12" s="23"/>
      <c r="J12" s="23"/>
    </row>
    <row r="13" spans="3:10" ht="14.25" customHeight="1">
      <c r="C13" s="20"/>
      <c r="D13" s="49">
        <v>3</v>
      </c>
      <c r="E13" s="44"/>
      <c r="F13" s="5">
        <f>IF(C13=0,"",INDEX(Nimet!$A$2:$D$251,C13,4))</f>
      </c>
      <c r="G13" s="43">
        <v>4</v>
      </c>
      <c r="H13" s="118" t="s">
        <v>325</v>
      </c>
      <c r="I13" s="23"/>
      <c r="J13" s="23"/>
    </row>
    <row r="14" spans="3:10" ht="14.25" customHeight="1">
      <c r="C14" s="20">
        <v>65</v>
      </c>
      <c r="D14" s="50">
        <v>4</v>
      </c>
      <c r="E14" s="45" t="s">
        <v>59</v>
      </c>
      <c r="F14" s="4" t="str">
        <f>IF(C14=0,"",INDEX(Nimet!$A$2:$D$251,C14,4))</f>
        <v>Viivi-Mari Vastavuo, MBF</v>
      </c>
      <c r="G14" s="37"/>
      <c r="H14" s="25"/>
      <c r="I14" s="41">
        <v>5</v>
      </c>
      <c r="J14" s="23"/>
    </row>
    <row r="15" spans="3:10" ht="14.25" customHeight="1">
      <c r="C15" s="20">
        <v>2</v>
      </c>
      <c r="D15" s="49">
        <v>5</v>
      </c>
      <c r="E15" s="44" t="s">
        <v>60</v>
      </c>
      <c r="F15" s="5" t="str">
        <f>IF(C15=0,"",INDEX(Nimet!$A$2:$D$251,C15,4))</f>
        <v>Kim Nyberg, PT-Espoo</v>
      </c>
      <c r="G15" s="40">
        <v>5</v>
      </c>
      <c r="H15" s="25"/>
      <c r="I15" s="118" t="s">
        <v>335</v>
      </c>
      <c r="J15" s="23"/>
    </row>
    <row r="16" spans="3:10" ht="14.25" customHeight="1">
      <c r="C16" s="20">
        <v>70</v>
      </c>
      <c r="D16" s="50">
        <v>6</v>
      </c>
      <c r="E16" s="45" t="s">
        <v>59</v>
      </c>
      <c r="F16" s="4" t="str">
        <f>IF(C16=0,"",INDEX(Nimet!$A$2:$D$251,C16,4))</f>
        <v>Aleksi O'Connor, MBF</v>
      </c>
      <c r="G16" s="117" t="s">
        <v>300</v>
      </c>
      <c r="H16" s="42">
        <v>5</v>
      </c>
      <c r="I16" s="25"/>
      <c r="J16" s="23"/>
    </row>
    <row r="17" spans="3:10" ht="14.25" customHeight="1">
      <c r="C17" s="20"/>
      <c r="D17" s="49">
        <v>7</v>
      </c>
      <c r="E17" s="44"/>
      <c r="F17" s="5">
        <f>IF(C17=0,"",INDEX(Nimet!$A$2:$D$251,C17,4))</f>
      </c>
      <c r="G17" s="43">
        <v>8</v>
      </c>
      <c r="H17" s="37" t="s">
        <v>318</v>
      </c>
      <c r="I17" s="25"/>
      <c r="J17" s="23"/>
    </row>
    <row r="18" spans="3:10" ht="14.25" customHeight="1">
      <c r="C18" s="20">
        <v>114</v>
      </c>
      <c r="D18" s="50">
        <v>8</v>
      </c>
      <c r="E18" s="45" t="s">
        <v>59</v>
      </c>
      <c r="F18" s="4" t="str">
        <f>IF(C18=0,"",INDEX(Nimet!$A$2:$D$251,C18,4))</f>
        <v>Topi Latukka, SeSi</v>
      </c>
      <c r="G18" s="37"/>
      <c r="H18" s="23"/>
      <c r="I18" s="25"/>
      <c r="J18" s="23"/>
    </row>
    <row r="19" spans="4:10" ht="14.25" customHeight="1">
      <c r="D19" s="3"/>
      <c r="E19" s="46"/>
      <c r="F19" s="3"/>
      <c r="G19" s="23"/>
      <c r="H19" s="23"/>
      <c r="I19" s="25"/>
      <c r="J19" s="40">
        <v>11</v>
      </c>
    </row>
    <row r="20" spans="4:11" ht="14.25" customHeight="1">
      <c r="D20" s="2"/>
      <c r="E20" s="47"/>
      <c r="F20" s="2"/>
      <c r="G20" s="26"/>
      <c r="H20" s="26"/>
      <c r="I20" s="25"/>
      <c r="J20" s="118" t="s">
        <v>340</v>
      </c>
      <c r="K20" s="3"/>
    </row>
    <row r="21" spans="3:11" ht="14.25" customHeight="1">
      <c r="C21" s="20">
        <v>112</v>
      </c>
      <c r="D21" s="49">
        <v>9</v>
      </c>
      <c r="E21" s="44" t="s">
        <v>58</v>
      </c>
      <c r="F21" s="5" t="str">
        <f>IF(C21=0,"",INDEX(Nimet!$A$2:$D$251,C21,4))</f>
        <v>Martti Kangas, SeSi</v>
      </c>
      <c r="G21" s="40">
        <v>9</v>
      </c>
      <c r="H21" s="23"/>
      <c r="I21" s="25"/>
      <c r="J21" s="25"/>
      <c r="K21" s="3"/>
    </row>
    <row r="22" spans="3:11" ht="14.25" customHeight="1">
      <c r="C22" s="20"/>
      <c r="D22" s="50">
        <v>10</v>
      </c>
      <c r="E22" s="45"/>
      <c r="F22" s="4">
        <f>IF(C22=0,"",INDEX(Nimet!$A$2:$D$251,C22,4))</f>
      </c>
      <c r="G22" s="117"/>
      <c r="H22" s="41">
        <v>11</v>
      </c>
      <c r="I22" s="25"/>
      <c r="J22" s="25"/>
      <c r="K22" s="3"/>
    </row>
    <row r="23" spans="3:11" ht="14.25" customHeight="1">
      <c r="C23" s="20">
        <v>86</v>
      </c>
      <c r="D23" s="49">
        <v>11</v>
      </c>
      <c r="E23" s="44" t="s">
        <v>58</v>
      </c>
      <c r="F23" s="5" t="str">
        <f>IF(C23=0,"",INDEX(Nimet!$A$2:$D$251,C23,4))</f>
        <v>Mikko Hänninen, Westika</v>
      </c>
      <c r="G23" s="43">
        <v>11</v>
      </c>
      <c r="H23" s="118" t="s">
        <v>308</v>
      </c>
      <c r="I23" s="25"/>
      <c r="J23" s="25"/>
      <c r="K23" s="3"/>
    </row>
    <row r="24" spans="3:11" ht="14.25" customHeight="1">
      <c r="C24" s="20">
        <v>60</v>
      </c>
      <c r="D24" s="50">
        <v>12</v>
      </c>
      <c r="E24" s="45" t="s">
        <v>61</v>
      </c>
      <c r="F24" s="4" t="str">
        <f>IF(C24=0,"",INDEX(Nimet!$A$2:$D$251,C24,4))</f>
        <v>Timo Aarnio, TuKa</v>
      </c>
      <c r="G24" s="37" t="s">
        <v>298</v>
      </c>
      <c r="H24" s="25"/>
      <c r="I24" s="42">
        <v>11</v>
      </c>
      <c r="J24" s="25"/>
      <c r="K24" s="3"/>
    </row>
    <row r="25" spans="3:11" ht="14.25" customHeight="1">
      <c r="C25" s="20">
        <v>22</v>
      </c>
      <c r="D25" s="49">
        <v>13</v>
      </c>
      <c r="E25" s="44" t="s">
        <v>58</v>
      </c>
      <c r="F25" s="5" t="str">
        <f>IF(C25=0,"",INDEX(Nimet!$A$2:$D$251,C25,4))</f>
        <v>Markus Myllärinen, Por-83</v>
      </c>
      <c r="G25" s="40">
        <v>13</v>
      </c>
      <c r="H25" s="25"/>
      <c r="I25" s="37" t="s">
        <v>322</v>
      </c>
      <c r="J25" s="25"/>
      <c r="K25" s="3"/>
    </row>
    <row r="26" spans="3:11" ht="14.25" customHeight="1">
      <c r="C26" s="20"/>
      <c r="D26" s="50">
        <v>14</v>
      </c>
      <c r="E26" s="45"/>
      <c r="F26" s="4">
        <f>IF(C26=0,"",INDEX(Nimet!$A$2:$D$251,C26,4))</f>
      </c>
      <c r="G26" s="117"/>
      <c r="H26" s="42">
        <v>16</v>
      </c>
      <c r="I26" s="23"/>
      <c r="J26" s="25"/>
      <c r="K26" s="3"/>
    </row>
    <row r="27" spans="3:11" ht="14.25" customHeight="1">
      <c r="C27" s="20"/>
      <c r="D27" s="49">
        <v>15</v>
      </c>
      <c r="E27" s="44"/>
      <c r="F27" s="5">
        <f>IF(C27=0,"",INDEX(Nimet!$A$2:$D$251,C27,4))</f>
      </c>
      <c r="G27" s="43">
        <v>16</v>
      </c>
      <c r="H27" s="121" t="s">
        <v>309</v>
      </c>
      <c r="I27" s="23"/>
      <c r="J27" s="25"/>
      <c r="K27" s="3"/>
    </row>
    <row r="28" spans="3:11" ht="14.25" customHeight="1">
      <c r="C28" s="20">
        <v>50</v>
      </c>
      <c r="D28" s="50">
        <v>16</v>
      </c>
      <c r="E28" s="45" t="s">
        <v>61</v>
      </c>
      <c r="F28" s="4" t="str">
        <f>IF(C28=0,"",INDEX(Nimet!$A$2:$D$251,C28,4))</f>
        <v>Tuomas Perkkiö, OPT-86</v>
      </c>
      <c r="G28" s="33"/>
      <c r="H28" s="23"/>
      <c r="I28" s="23"/>
      <c r="J28" s="25"/>
      <c r="K28" s="3"/>
    </row>
    <row r="29" spans="5:11" ht="14.25" customHeight="1">
      <c r="E29" s="18"/>
      <c r="G29" s="26"/>
      <c r="H29" s="26"/>
      <c r="I29" s="24"/>
      <c r="J29" s="42">
        <v>11</v>
      </c>
      <c r="K29" s="3"/>
    </row>
    <row r="30" spans="4:11" ht="14.25" customHeight="1">
      <c r="D30" s="2"/>
      <c r="E30" s="47"/>
      <c r="F30" s="2"/>
      <c r="G30" s="26"/>
      <c r="H30" s="26"/>
      <c r="I30" s="27"/>
      <c r="J30" s="120" t="s">
        <v>393</v>
      </c>
      <c r="K30" s="3"/>
    </row>
    <row r="31" spans="3:11" ht="14.25" customHeight="1">
      <c r="C31" s="20">
        <v>49</v>
      </c>
      <c r="D31" s="49">
        <v>17</v>
      </c>
      <c r="E31" s="44" t="s">
        <v>61</v>
      </c>
      <c r="F31" s="5" t="str">
        <f>IF(C31=0,"",INDEX(Nimet!$A$2:$D$251,C31,4))</f>
        <v>Jani Anttila, OPT-86</v>
      </c>
      <c r="G31" s="40">
        <v>17</v>
      </c>
      <c r="H31" s="23"/>
      <c r="I31" s="23"/>
      <c r="J31" s="25"/>
      <c r="K31" s="3"/>
    </row>
    <row r="32" spans="3:11" ht="14.25" customHeight="1">
      <c r="C32" s="20"/>
      <c r="D32" s="50">
        <v>18</v>
      </c>
      <c r="E32" s="45"/>
      <c r="F32" s="4">
        <f>IF(C32=0,"",INDEX(Nimet!$A$2:$D$251,C32,4))</f>
      </c>
      <c r="G32" s="32"/>
      <c r="H32" s="41">
        <v>20</v>
      </c>
      <c r="I32" s="23"/>
      <c r="J32" s="25"/>
      <c r="K32" s="3"/>
    </row>
    <row r="33" spans="3:11" ht="14.25" customHeight="1">
      <c r="C33" s="20"/>
      <c r="D33" s="49">
        <v>19</v>
      </c>
      <c r="E33" s="44"/>
      <c r="F33" s="5">
        <f>IF(C33=0,"",INDEX(Nimet!$A$2:$D$251,C33,4))</f>
      </c>
      <c r="G33" s="43">
        <v>20</v>
      </c>
      <c r="H33" s="118" t="s">
        <v>320</v>
      </c>
      <c r="I33" s="23"/>
      <c r="J33" s="25"/>
      <c r="K33" s="3"/>
    </row>
    <row r="34" spans="3:11" ht="14.25" customHeight="1">
      <c r="C34" s="20">
        <v>5</v>
      </c>
      <c r="D34" s="50">
        <v>20</v>
      </c>
      <c r="E34" s="45" t="s">
        <v>61</v>
      </c>
      <c r="F34" s="4" t="str">
        <f>IF(C34=0,"",INDEX(Nimet!$A$2:$D$251,C34,4))</f>
        <v>Dmitry Vyskubov, PT-Espoo</v>
      </c>
      <c r="G34" s="37"/>
      <c r="H34" s="25"/>
      <c r="I34" s="41">
        <v>22</v>
      </c>
      <c r="J34" s="25"/>
      <c r="K34" s="3"/>
    </row>
    <row r="35" spans="3:11" ht="14.25" customHeight="1">
      <c r="C35" s="20">
        <v>105</v>
      </c>
      <c r="D35" s="49">
        <v>21</v>
      </c>
      <c r="E35" s="44" t="s">
        <v>59</v>
      </c>
      <c r="F35" s="5" t="str">
        <f>IF(C35=0,"",INDEX(Nimet!$A$2:$D$251,C35,4))</f>
        <v>Seppo Kankaanpää, KoKu</v>
      </c>
      <c r="G35" s="40">
        <v>22</v>
      </c>
      <c r="H35" s="25"/>
      <c r="I35" s="118" t="s">
        <v>338</v>
      </c>
      <c r="J35" s="25"/>
      <c r="K35" s="3"/>
    </row>
    <row r="36" spans="3:11" ht="14.25" customHeight="1">
      <c r="C36" s="20">
        <v>36</v>
      </c>
      <c r="D36" s="50">
        <v>22</v>
      </c>
      <c r="E36" s="45" t="s">
        <v>60</v>
      </c>
      <c r="F36" s="4" t="str">
        <f>IF(C36=0,"",INDEX(Nimet!$A$2:$D$251,C36,4))</f>
        <v>Mika Rauvola, TTC Boom</v>
      </c>
      <c r="G36" s="117" t="s">
        <v>307</v>
      </c>
      <c r="H36" s="42">
        <v>22</v>
      </c>
      <c r="I36" s="25"/>
      <c r="J36" s="25"/>
      <c r="K36" s="3"/>
    </row>
    <row r="37" spans="3:11" ht="14.25" customHeight="1">
      <c r="C37" s="20"/>
      <c r="D37" s="49">
        <v>23</v>
      </c>
      <c r="E37" s="44"/>
      <c r="F37" s="5">
        <f>IF(C37=0,"",INDEX(Nimet!$A$2:$D$251,C37,4))</f>
      </c>
      <c r="G37" s="43">
        <v>24</v>
      </c>
      <c r="H37" s="37" t="s">
        <v>319</v>
      </c>
      <c r="I37" s="25"/>
      <c r="J37" s="25"/>
      <c r="K37" s="3"/>
    </row>
    <row r="38" spans="3:11" ht="14.25" customHeight="1">
      <c r="C38" s="20">
        <v>115</v>
      </c>
      <c r="D38" s="50">
        <v>24</v>
      </c>
      <c r="E38" s="45" t="s">
        <v>59</v>
      </c>
      <c r="F38" s="4" t="str">
        <f>IF(C38=0,"",INDEX(Nimet!$A$2:$D$251,C38,4))</f>
        <v>Aleksi Hynynen, SeSi</v>
      </c>
      <c r="G38" s="37"/>
      <c r="H38" s="23"/>
      <c r="I38" s="25"/>
      <c r="J38" s="25"/>
      <c r="K38" s="3"/>
    </row>
    <row r="39" spans="5:11" ht="14.25" customHeight="1">
      <c r="E39" s="18"/>
      <c r="G39" s="26"/>
      <c r="H39" s="26"/>
      <c r="I39" s="25"/>
      <c r="J39" s="43">
        <v>22</v>
      </c>
      <c r="K39" s="3"/>
    </row>
    <row r="40" spans="4:10" ht="14.25" customHeight="1">
      <c r="D40" s="2"/>
      <c r="E40" s="47"/>
      <c r="F40" s="2"/>
      <c r="G40" s="26"/>
      <c r="H40" s="26"/>
      <c r="I40" s="25"/>
      <c r="J40" s="37" t="s">
        <v>373</v>
      </c>
    </row>
    <row r="41" spans="3:10" ht="14.25" customHeight="1">
      <c r="C41" s="20">
        <v>116</v>
      </c>
      <c r="D41" s="49">
        <v>25</v>
      </c>
      <c r="E41" s="44" t="s">
        <v>59</v>
      </c>
      <c r="F41" s="5" t="str">
        <f>IF(C41=0,"",INDEX(Nimet!$A$2:$D$251,C41,4))</f>
        <v>Jussi Hietanen, SeSi</v>
      </c>
      <c r="G41" s="40">
        <v>25</v>
      </c>
      <c r="H41" s="23"/>
      <c r="I41" s="25"/>
      <c r="J41" s="26"/>
    </row>
    <row r="42" spans="3:10" ht="14.25" customHeight="1">
      <c r="C42" s="20"/>
      <c r="D42" s="50">
        <v>26</v>
      </c>
      <c r="E42" s="45"/>
      <c r="F42" s="4">
        <f>IF(C42=0,"",INDEX(Nimet!$A$2:$D$251,C42,4))</f>
      </c>
      <c r="G42" s="32"/>
      <c r="H42" s="41">
        <v>28</v>
      </c>
      <c r="I42" s="25"/>
      <c r="J42" s="26"/>
    </row>
    <row r="43" spans="3:10" ht="14.25" customHeight="1">
      <c r="C43" s="20">
        <v>90</v>
      </c>
      <c r="D43" s="49">
        <v>27</v>
      </c>
      <c r="E43" s="44" t="s">
        <v>60</v>
      </c>
      <c r="F43" s="5" t="str">
        <f>IF(C43=0,"",INDEX(Nimet!$A$2:$D$251,C43,4))</f>
        <v>Lasse Vimpari, YNM</v>
      </c>
      <c r="G43" s="43">
        <v>28</v>
      </c>
      <c r="H43" s="118" t="s">
        <v>334</v>
      </c>
      <c r="I43" s="25"/>
      <c r="J43" s="26"/>
    </row>
    <row r="44" spans="3:10" ht="14.25" customHeight="1">
      <c r="C44" s="20">
        <v>95</v>
      </c>
      <c r="D44" s="50">
        <v>28</v>
      </c>
      <c r="E44" s="45" t="s">
        <v>58</v>
      </c>
      <c r="F44" s="4" t="str">
        <f>IF(C44=0,"",INDEX(Nimet!$A$2:$D$251,C44,4))</f>
        <v>Mauri Nykänen, PT-2000</v>
      </c>
      <c r="G44" s="37" t="s">
        <v>311</v>
      </c>
      <c r="H44" s="25"/>
      <c r="I44" s="42">
        <v>28</v>
      </c>
      <c r="J44" s="26"/>
    </row>
    <row r="45" spans="3:10" ht="14.25" customHeight="1">
      <c r="C45" s="20">
        <v>25</v>
      </c>
      <c r="D45" s="49">
        <v>29</v>
      </c>
      <c r="E45" s="44" t="s">
        <v>59</v>
      </c>
      <c r="F45" s="5" t="str">
        <f>IF(C45=0,"",INDEX(Nimet!$A$2:$D$251,C45,4))</f>
        <v>Peter Norrbo, Por-83</v>
      </c>
      <c r="G45" s="40">
        <v>29</v>
      </c>
      <c r="H45" s="25"/>
      <c r="I45" s="37" t="s">
        <v>372</v>
      </c>
      <c r="J45" s="26"/>
    </row>
    <row r="46" spans="3:10" ht="14.25" customHeight="1">
      <c r="C46" s="20">
        <v>92</v>
      </c>
      <c r="D46" s="50">
        <v>30</v>
      </c>
      <c r="E46" s="45" t="s">
        <v>60</v>
      </c>
      <c r="F46" s="4" t="str">
        <f>IF(C46=0,"",INDEX(Nimet!$A$2:$D$251,C46,4))</f>
        <v>Jyrki Virtanen, HäKi</v>
      </c>
      <c r="G46" s="117" t="s">
        <v>305</v>
      </c>
      <c r="H46" s="42">
        <v>32</v>
      </c>
      <c r="I46" s="23"/>
      <c r="J46" s="26"/>
    </row>
    <row r="47" spans="3:10" ht="14.25" customHeight="1">
      <c r="C47" s="20"/>
      <c r="D47" s="49">
        <v>31</v>
      </c>
      <c r="E47" s="44"/>
      <c r="F47" s="5">
        <f>IF(C47=0,"",INDEX(Nimet!$A$2:$D$251,C47,4))</f>
      </c>
      <c r="G47" s="43">
        <v>32</v>
      </c>
      <c r="H47" s="37" t="s">
        <v>306</v>
      </c>
      <c r="I47" s="23"/>
      <c r="J47" s="26"/>
    </row>
    <row r="48" spans="3:10" ht="14.25" customHeight="1">
      <c r="C48" s="20">
        <v>46</v>
      </c>
      <c r="D48" s="50">
        <v>32</v>
      </c>
      <c r="E48" s="45" t="s">
        <v>60</v>
      </c>
      <c r="F48" s="4" t="str">
        <f>IF(C48=0,"",INDEX(Nimet!$A$2:$D$251,C48,4))</f>
        <v>Hannu Vuoste, OPT-86</v>
      </c>
      <c r="G48" s="33"/>
      <c r="H48" s="23"/>
      <c r="I48" s="23"/>
      <c r="J48" s="26"/>
    </row>
    <row r="49" ht="14.25" customHeight="1">
      <c r="J49" s="7">
        <v>52</v>
      </c>
    </row>
    <row r="50" ht="14.25" customHeight="1">
      <c r="J50" s="28" t="s">
        <v>394</v>
      </c>
    </row>
    <row r="51" spans="3:10" ht="14.25" customHeight="1">
      <c r="C51" s="20">
        <v>45</v>
      </c>
      <c r="D51" s="49">
        <v>33</v>
      </c>
      <c r="E51" s="44" t="s">
        <v>59</v>
      </c>
      <c r="F51" s="5" t="str">
        <f>IF(C51=0,"",INDEX(Nimet!$A$2:$D$251,C51,4))</f>
        <v>Vitali Trofimov, OPT-86</v>
      </c>
      <c r="G51" s="40">
        <v>33</v>
      </c>
      <c r="H51" s="23"/>
      <c r="I51" s="23"/>
      <c r="J51" s="23"/>
    </row>
    <row r="52" spans="3:10" ht="14.25" customHeight="1">
      <c r="C52" s="20"/>
      <c r="D52" s="50">
        <v>34</v>
      </c>
      <c r="E52" s="45"/>
      <c r="F52" s="4">
        <f>IF(C52=0,"",INDEX(Nimet!$A$2:$D$251,C52,4))</f>
      </c>
      <c r="G52" s="32"/>
      <c r="H52" s="41">
        <v>36</v>
      </c>
      <c r="I52" s="23"/>
      <c r="J52" s="23"/>
    </row>
    <row r="53" spans="3:10" ht="14.25" customHeight="1">
      <c r="C53" s="20">
        <v>75</v>
      </c>
      <c r="D53" s="49">
        <v>35</v>
      </c>
      <c r="E53" s="44" t="s">
        <v>60</v>
      </c>
      <c r="F53" s="5" t="str">
        <f>IF(C53=0,"",INDEX(Nimet!$A$2:$D$251,C53,4))</f>
        <v>Mikael Frejborg, MBF</v>
      </c>
      <c r="G53" s="43">
        <v>36</v>
      </c>
      <c r="H53" s="118" t="s">
        <v>315</v>
      </c>
      <c r="I53" s="23"/>
      <c r="J53" s="23"/>
    </row>
    <row r="54" spans="3:10" ht="14.25" customHeight="1">
      <c r="C54" s="20">
        <v>59</v>
      </c>
      <c r="D54" s="50">
        <v>36</v>
      </c>
      <c r="E54" s="45" t="s">
        <v>61</v>
      </c>
      <c r="F54" s="4" t="str">
        <f>IF(C54=0,"",INDEX(Nimet!$A$2:$D$251,C54,4))</f>
        <v>Jouko Manni, TuKa</v>
      </c>
      <c r="G54" s="37" t="s">
        <v>304</v>
      </c>
      <c r="H54" s="25"/>
      <c r="I54" s="41">
        <v>36</v>
      </c>
      <c r="J54" s="23"/>
    </row>
    <row r="55" spans="3:10" ht="14.25" customHeight="1">
      <c r="C55" s="20">
        <v>106</v>
      </c>
      <c r="D55" s="49">
        <v>37</v>
      </c>
      <c r="E55" s="44" t="s">
        <v>59</v>
      </c>
      <c r="F55" s="5" t="str">
        <f>IF(C55=0,"",INDEX(Nimet!$A$2:$D$251,C55,4))</f>
        <v>Bertel Blomkvist, KoKu</v>
      </c>
      <c r="G55" s="40">
        <v>37</v>
      </c>
      <c r="H55" s="25"/>
      <c r="I55" s="118" t="s">
        <v>345</v>
      </c>
      <c r="J55" s="23"/>
    </row>
    <row r="56" spans="3:10" ht="14.25" customHeight="1">
      <c r="C56" s="20"/>
      <c r="D56" s="50">
        <v>38</v>
      </c>
      <c r="E56" s="45"/>
      <c r="F56" s="4">
        <f>IF(C56=0,"",INDEX(Nimet!$A$2:$D$251,C56,4))</f>
      </c>
      <c r="G56" s="117"/>
      <c r="H56" s="42">
        <v>40</v>
      </c>
      <c r="I56" s="25"/>
      <c r="J56" s="23"/>
    </row>
    <row r="57" spans="3:10" ht="14.25" customHeight="1">
      <c r="C57" s="20"/>
      <c r="D57" s="49">
        <v>39</v>
      </c>
      <c r="E57" s="44"/>
      <c r="F57" s="5">
        <f>IF(C57=0,"",INDEX(Nimet!$A$2:$D$251,C57,4))</f>
      </c>
      <c r="G57" s="43">
        <v>40</v>
      </c>
      <c r="H57" s="37" t="s">
        <v>339</v>
      </c>
      <c r="I57" s="25"/>
      <c r="J57" s="23"/>
    </row>
    <row r="58" spans="3:10" ht="14.25" customHeight="1">
      <c r="C58" s="20">
        <v>117</v>
      </c>
      <c r="D58" s="50">
        <v>40</v>
      </c>
      <c r="E58" s="45" t="s">
        <v>59</v>
      </c>
      <c r="F58" s="4" t="str">
        <f>IF(C58=0,"",INDEX(Nimet!$A$2:$D$251,C58,4))</f>
        <v>Tuomas Kallinki, SeSi</v>
      </c>
      <c r="G58" s="37"/>
      <c r="H58" s="23"/>
      <c r="I58" s="25"/>
      <c r="J58" s="23"/>
    </row>
    <row r="59" spans="4:10" ht="14.25" customHeight="1">
      <c r="D59" s="3"/>
      <c r="E59" s="46"/>
      <c r="F59" s="3"/>
      <c r="G59" s="23"/>
      <c r="H59" s="23"/>
      <c r="I59" s="25"/>
      <c r="J59" s="40">
        <v>36</v>
      </c>
    </row>
    <row r="60" spans="4:11" ht="14.25" customHeight="1">
      <c r="D60" s="2"/>
      <c r="E60" s="47"/>
      <c r="F60" s="2"/>
      <c r="G60" s="26"/>
      <c r="H60" s="26"/>
      <c r="I60" s="25"/>
      <c r="J60" s="118" t="s">
        <v>374</v>
      </c>
      <c r="K60" s="3"/>
    </row>
    <row r="61" spans="3:11" ht="14.25" customHeight="1">
      <c r="C61" s="20">
        <v>118</v>
      </c>
      <c r="D61" s="49">
        <v>41</v>
      </c>
      <c r="E61" s="44" t="s">
        <v>59</v>
      </c>
      <c r="F61" s="5" t="str">
        <f>IF(C61=0,"",INDEX(Nimet!$A$2:$D$251,C61,4))</f>
        <v>Alpo Ojala, SeSi</v>
      </c>
      <c r="G61" s="40">
        <v>41</v>
      </c>
      <c r="H61" s="23"/>
      <c r="I61" s="25"/>
      <c r="J61" s="25"/>
      <c r="K61" s="3"/>
    </row>
    <row r="62" spans="3:11" ht="14.25" customHeight="1">
      <c r="C62" s="20"/>
      <c r="D62" s="50">
        <v>42</v>
      </c>
      <c r="E62" s="45"/>
      <c r="F62" s="4">
        <f>IF(C62=0,"",INDEX(Nimet!$A$2:$D$251,C62,4))</f>
      </c>
      <c r="G62" s="117"/>
      <c r="H62" s="41">
        <v>44</v>
      </c>
      <c r="I62" s="25"/>
      <c r="J62" s="25"/>
      <c r="K62" s="3"/>
    </row>
    <row r="63" spans="3:11" ht="14.25" customHeight="1">
      <c r="C63" s="20"/>
      <c r="D63" s="49">
        <v>43</v>
      </c>
      <c r="E63" s="44"/>
      <c r="F63" s="5">
        <f>IF(C63=0,"",INDEX(Nimet!$A$2:$D$251,C63,4))</f>
      </c>
      <c r="G63" s="43">
        <v>44</v>
      </c>
      <c r="H63" s="118" t="s">
        <v>316</v>
      </c>
      <c r="I63" s="25"/>
      <c r="J63" s="25"/>
      <c r="K63" s="3"/>
    </row>
    <row r="64" spans="3:11" ht="14.25" customHeight="1">
      <c r="C64" s="20">
        <v>6</v>
      </c>
      <c r="D64" s="50">
        <v>44</v>
      </c>
      <c r="E64" s="45" t="s">
        <v>60</v>
      </c>
      <c r="F64" s="4" t="str">
        <f>IF(C64=0,"",INDEX(Nimet!$A$2:$D$251,C64,4))</f>
        <v>Alexey Vyskubov, PT-Espoo</v>
      </c>
      <c r="G64" s="37"/>
      <c r="H64" s="25"/>
      <c r="I64" s="42">
        <v>46</v>
      </c>
      <c r="J64" s="25"/>
      <c r="K64" s="3"/>
    </row>
    <row r="65" spans="3:11" ht="14.25" customHeight="1">
      <c r="C65" s="20">
        <v>78</v>
      </c>
      <c r="D65" s="49">
        <v>45</v>
      </c>
      <c r="E65" s="44" t="s">
        <v>59</v>
      </c>
      <c r="F65" s="5" t="str">
        <f>IF(C65=0,"",INDEX(Nimet!$A$2:$D$251,C65,4))</f>
        <v>Elias Eerola, MBF</v>
      </c>
      <c r="G65" s="40">
        <v>46</v>
      </c>
      <c r="H65" s="25"/>
      <c r="I65" s="37" t="s">
        <v>343</v>
      </c>
      <c r="J65" s="25"/>
      <c r="K65" s="3"/>
    </row>
    <row r="66" spans="3:11" ht="14.25" customHeight="1">
      <c r="C66" s="20">
        <v>88</v>
      </c>
      <c r="D66" s="50">
        <v>46</v>
      </c>
      <c r="E66" s="45" t="s">
        <v>60</v>
      </c>
      <c r="F66" s="4" t="str">
        <f>IF(C66=0,"",INDEX(Nimet!$A$2:$D$251,C66,4))</f>
        <v>Veikko Koskinen, HaTe</v>
      </c>
      <c r="G66" s="117" t="s">
        <v>310</v>
      </c>
      <c r="H66" s="42">
        <v>46</v>
      </c>
      <c r="I66" s="23"/>
      <c r="J66" s="25"/>
      <c r="K66" s="3"/>
    </row>
    <row r="67" spans="3:11" ht="14.25" customHeight="1">
      <c r="C67" s="20"/>
      <c r="D67" s="49">
        <v>47</v>
      </c>
      <c r="E67" s="44"/>
      <c r="F67" s="5">
        <f>IF(C67=0,"",INDEX(Nimet!$A$2:$D$251,C67,4))</f>
      </c>
      <c r="G67" s="43">
        <v>48</v>
      </c>
      <c r="H67" s="121" t="s">
        <v>321</v>
      </c>
      <c r="I67" s="23"/>
      <c r="J67" s="25"/>
      <c r="K67" s="3"/>
    </row>
    <row r="68" spans="3:11" ht="14.25" customHeight="1">
      <c r="C68" s="20">
        <v>47</v>
      </c>
      <c r="D68" s="50">
        <v>48</v>
      </c>
      <c r="E68" s="45" t="s">
        <v>59</v>
      </c>
      <c r="F68" s="4" t="str">
        <f>IF(C68=0,"",INDEX(Nimet!$A$2:$D$251,C68,4))</f>
        <v>Ilari Vuoste, OPT-86</v>
      </c>
      <c r="G68" s="33"/>
      <c r="H68" s="23"/>
      <c r="I68" s="23"/>
      <c r="J68" s="25"/>
      <c r="K68" s="3"/>
    </row>
    <row r="69" spans="5:11" ht="14.25" customHeight="1">
      <c r="E69" s="18"/>
      <c r="G69" s="26"/>
      <c r="H69" s="26"/>
      <c r="I69" s="24"/>
      <c r="J69" s="42">
        <v>52</v>
      </c>
      <c r="K69" s="3"/>
    </row>
    <row r="70" spans="4:11" ht="14.25" customHeight="1">
      <c r="D70" s="2"/>
      <c r="E70" s="47"/>
      <c r="F70" s="2"/>
      <c r="G70" s="26"/>
      <c r="H70" s="26"/>
      <c r="I70" s="27"/>
      <c r="J70" s="120" t="s">
        <v>331</v>
      </c>
      <c r="K70" s="3"/>
    </row>
    <row r="71" spans="3:11" ht="14.25" customHeight="1">
      <c r="C71" s="20">
        <v>48</v>
      </c>
      <c r="D71" s="49">
        <v>49</v>
      </c>
      <c r="E71" s="44" t="s">
        <v>60</v>
      </c>
      <c r="F71" s="5" t="str">
        <f>IF(C71=0,"",INDEX(Nimet!$A$2:$D$251,C71,4))</f>
        <v>Mikko Vuoti, OPT-86</v>
      </c>
      <c r="G71" s="40">
        <v>49</v>
      </c>
      <c r="H71" s="23"/>
      <c r="I71" s="23"/>
      <c r="J71" s="25"/>
      <c r="K71" s="3"/>
    </row>
    <row r="72" spans="3:11" ht="14.25" customHeight="1">
      <c r="C72" s="20"/>
      <c r="D72" s="50">
        <v>50</v>
      </c>
      <c r="E72" s="45"/>
      <c r="F72" s="4">
        <f>IF(C72=0,"",INDEX(Nimet!$A$2:$D$251,C72,4))</f>
      </c>
      <c r="G72" s="32"/>
      <c r="H72" s="41">
        <v>52</v>
      </c>
      <c r="I72" s="23"/>
      <c r="J72" s="25"/>
      <c r="K72" s="3"/>
    </row>
    <row r="73" spans="3:11" ht="14.25" customHeight="1">
      <c r="C73" s="20"/>
      <c r="D73" s="49">
        <v>51</v>
      </c>
      <c r="E73" s="44"/>
      <c r="F73" s="5">
        <f>IF(C73=0,"",INDEX(Nimet!$A$2:$D$251,C73,4))</f>
      </c>
      <c r="G73" s="43">
        <v>52</v>
      </c>
      <c r="H73" s="118" t="s">
        <v>312</v>
      </c>
      <c r="I73" s="23"/>
      <c r="J73" s="25"/>
      <c r="K73" s="3"/>
    </row>
    <row r="74" spans="3:11" ht="14.25" customHeight="1">
      <c r="C74" s="20">
        <v>58</v>
      </c>
      <c r="D74" s="50">
        <v>52</v>
      </c>
      <c r="E74" s="45" t="s">
        <v>61</v>
      </c>
      <c r="F74" s="4" t="str">
        <f>IF(C74=0,"",INDEX(Nimet!$A$2:$D$251,C74,4))</f>
        <v>Joni Aaltonen, TuKa</v>
      </c>
      <c r="G74" s="37"/>
      <c r="H74" s="25"/>
      <c r="I74" s="41">
        <v>52</v>
      </c>
      <c r="J74" s="25"/>
      <c r="K74" s="3"/>
    </row>
    <row r="75" spans="3:11" ht="14.25" customHeight="1">
      <c r="C75" s="20">
        <v>94</v>
      </c>
      <c r="D75" s="49">
        <v>53</v>
      </c>
      <c r="E75" s="44" t="s">
        <v>58</v>
      </c>
      <c r="F75" s="5" t="str">
        <f>IF(C75=0,"",INDEX(Nimet!$A$2:$D$251,C75,4))</f>
        <v>Markku Nykänen, PT-2000</v>
      </c>
      <c r="G75" s="40">
        <v>54</v>
      </c>
      <c r="H75" s="25"/>
      <c r="I75" s="118" t="s">
        <v>327</v>
      </c>
      <c r="J75" s="25"/>
      <c r="K75" s="3"/>
    </row>
    <row r="76" spans="3:11" ht="14.25" customHeight="1">
      <c r="C76" s="20">
        <v>66</v>
      </c>
      <c r="D76" s="50">
        <v>54</v>
      </c>
      <c r="E76" s="45" t="s">
        <v>61</v>
      </c>
      <c r="F76" s="4" t="str">
        <f>IF(C76=0,"",INDEX(Nimet!$A$2:$D$251,C76,4))</f>
        <v>Anders Lundström, MBF</v>
      </c>
      <c r="G76" s="117" t="s">
        <v>314</v>
      </c>
      <c r="H76" s="42">
        <v>54</v>
      </c>
      <c r="I76" s="25"/>
      <c r="J76" s="25"/>
      <c r="K76" s="3"/>
    </row>
    <row r="77" spans="3:11" ht="14.25" customHeight="1">
      <c r="C77" s="20"/>
      <c r="D77" s="49">
        <v>55</v>
      </c>
      <c r="E77" s="44"/>
      <c r="F77" s="5">
        <f>IF(C77=0,"",INDEX(Nimet!$A$2:$D$251,C77,4))</f>
      </c>
      <c r="G77" s="43">
        <v>56</v>
      </c>
      <c r="H77" s="37" t="s">
        <v>323</v>
      </c>
      <c r="I77" s="25"/>
      <c r="J77" s="25"/>
      <c r="K77" s="3"/>
    </row>
    <row r="78" spans="3:11" ht="14.25" customHeight="1">
      <c r="C78" s="20">
        <v>119</v>
      </c>
      <c r="D78" s="50">
        <v>56</v>
      </c>
      <c r="E78" s="45" t="s">
        <v>58</v>
      </c>
      <c r="F78" s="4" t="str">
        <f>IF(C78=0,"",INDEX(Nimet!$A$2:$D$251,C78,4))</f>
        <v>Harri Pitkänen, SeSi</v>
      </c>
      <c r="G78" s="37"/>
      <c r="H78" s="23"/>
      <c r="I78" s="25"/>
      <c r="J78" s="25"/>
      <c r="K78" s="3"/>
    </row>
    <row r="79" spans="5:11" ht="14.25" customHeight="1">
      <c r="E79" s="18"/>
      <c r="G79" s="26"/>
      <c r="H79" s="26"/>
      <c r="I79" s="25"/>
      <c r="J79" s="43">
        <v>52</v>
      </c>
      <c r="K79" s="3"/>
    </row>
    <row r="80" spans="4:10" ht="14.25" customHeight="1">
      <c r="D80" s="2"/>
      <c r="E80" s="47"/>
      <c r="F80" s="2"/>
      <c r="G80" s="26"/>
      <c r="H80" s="26"/>
      <c r="I80" s="25"/>
      <c r="J80" s="37" t="s">
        <v>344</v>
      </c>
    </row>
    <row r="81" spans="3:10" ht="14.25" customHeight="1">
      <c r="C81" s="20">
        <v>120</v>
      </c>
      <c r="D81" s="49">
        <v>57</v>
      </c>
      <c r="E81" s="44" t="s">
        <v>58</v>
      </c>
      <c r="F81" s="5" t="str">
        <f>IF(C81=0,"",INDEX(Nimet!$A$2:$D$251,C81,4))</f>
        <v>Markku Mäenpää, SeSi</v>
      </c>
      <c r="G81" s="40">
        <v>57</v>
      </c>
      <c r="H81" s="23"/>
      <c r="I81" s="25"/>
      <c r="J81" s="26"/>
    </row>
    <row r="82" spans="3:10" ht="14.25" customHeight="1">
      <c r="C82" s="20"/>
      <c r="D82" s="50">
        <v>58</v>
      </c>
      <c r="E82" s="45"/>
      <c r="F82" s="4">
        <f>IF(C82=0,"",INDEX(Nimet!$A$2:$D$251,C82,4))</f>
      </c>
      <c r="G82" s="32"/>
      <c r="H82" s="41">
        <v>57</v>
      </c>
      <c r="I82" s="25"/>
      <c r="J82" s="26"/>
    </row>
    <row r="83" spans="3:10" ht="14.25" customHeight="1">
      <c r="C83" s="20">
        <v>113</v>
      </c>
      <c r="D83" s="49">
        <v>59</v>
      </c>
      <c r="E83" s="44" t="s">
        <v>59</v>
      </c>
      <c r="F83" s="5" t="str">
        <f>IF(C83=0,"",INDEX(Nimet!$A$2:$D$251,C83,4))</f>
        <v>Oula Keski-Hynnilä, SeSi</v>
      </c>
      <c r="G83" s="43">
        <v>59</v>
      </c>
      <c r="H83" s="118" t="s">
        <v>329</v>
      </c>
      <c r="I83" s="25"/>
      <c r="J83" s="26"/>
    </row>
    <row r="84" spans="3:10" ht="14.25" customHeight="1">
      <c r="C84" s="20">
        <v>28</v>
      </c>
      <c r="D84" s="50">
        <v>60</v>
      </c>
      <c r="E84" s="45" t="s">
        <v>59</v>
      </c>
      <c r="F84" s="4" t="str">
        <f>IF(C84=0,"",INDEX(Nimet!$A$2:$D$251,C84,4))</f>
        <v>Ilkka Rissanen, Por-83</v>
      </c>
      <c r="G84" s="37" t="s">
        <v>324</v>
      </c>
      <c r="H84" s="25"/>
      <c r="I84" s="42">
        <v>61</v>
      </c>
      <c r="J84" s="26"/>
    </row>
    <row r="85" spans="3:10" ht="14.25" customHeight="1">
      <c r="C85" s="20">
        <v>109</v>
      </c>
      <c r="D85" s="49">
        <v>61</v>
      </c>
      <c r="E85" s="44" t="s">
        <v>58</v>
      </c>
      <c r="F85" s="5" t="str">
        <f>IF(C85=0,"",INDEX(Nimet!$A$2:$D$251,C85,4))</f>
        <v>Alf Orre, KoKu</v>
      </c>
      <c r="G85" s="40">
        <v>61</v>
      </c>
      <c r="H85" s="25"/>
      <c r="I85" s="37" t="s">
        <v>337</v>
      </c>
      <c r="J85" s="26"/>
    </row>
    <row r="86" spans="3:10" ht="14.25" customHeight="1">
      <c r="C86" s="20"/>
      <c r="D86" s="50">
        <v>62</v>
      </c>
      <c r="E86" s="45"/>
      <c r="F86" s="4">
        <f>IF(C86=0,"",INDEX(Nimet!$A$2:$D$251,C86,4))</f>
      </c>
      <c r="G86" s="117"/>
      <c r="H86" s="42">
        <v>61</v>
      </c>
      <c r="I86" s="23"/>
      <c r="J86" s="26"/>
    </row>
    <row r="87" spans="3:10" ht="14.25" customHeight="1">
      <c r="C87" s="20"/>
      <c r="D87" s="49">
        <v>63</v>
      </c>
      <c r="E87" s="44"/>
      <c r="F87" s="5">
        <f>IF(C87=0,"",INDEX(Nimet!$A$2:$D$251,C87,4))</f>
      </c>
      <c r="G87" s="43">
        <v>64</v>
      </c>
      <c r="H87" s="37" t="s">
        <v>313</v>
      </c>
      <c r="I87" s="23"/>
      <c r="J87" s="26"/>
    </row>
    <row r="88" spans="3:10" ht="14.25" customHeight="1">
      <c r="C88" s="20">
        <v>41</v>
      </c>
      <c r="D88" s="50">
        <v>64</v>
      </c>
      <c r="E88" s="45" t="s">
        <v>58</v>
      </c>
      <c r="F88" s="4" t="str">
        <f>IF(C88=0,"",INDEX(Nimet!$A$2:$D$251,C88,4))</f>
        <v>Kullervo Haapalainen, OPT-86</v>
      </c>
      <c r="G88" s="33"/>
      <c r="H88" s="23"/>
      <c r="I88" s="23"/>
      <c r="J88" s="2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H6" sqref="H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IF(J27="","",VLOOKUP(J27,D9:F46,3))</f>
        <v>Thomas Lundström, MBF</v>
      </c>
      <c r="J3" s="1" t="str">
        <f>IF(J28="","",J28)</f>
        <v>8,0,8</v>
      </c>
    </row>
    <row r="4" spans="4:8" ht="15" customHeight="1">
      <c r="D4" s="10" t="s">
        <v>51</v>
      </c>
      <c r="G4" s="22" t="s">
        <v>31</v>
      </c>
      <c r="H4" s="1" t="str">
        <f>IF(J27="","",IF(J17=J27,VLOOKUP(J37,D9:F46,3),VLOOKUP(J17,D9:F46,3)))</f>
        <v>Mika Myllärinen, Por-83</v>
      </c>
    </row>
    <row r="5" spans="4:8" ht="15" customHeight="1">
      <c r="D5" s="10"/>
      <c r="G5" s="22" t="s">
        <v>32</v>
      </c>
      <c r="H5" s="1" t="str">
        <f>IF(J17="","",IF(I12=J17,VLOOKUP(I22,$D$9:$F$46,3),VLOOKUP(I12,$D$9:$F$46,3)))</f>
        <v>Milla-Mari Vastavuo, MBF</v>
      </c>
    </row>
    <row r="6" spans="4:8" ht="15" customHeight="1">
      <c r="D6" s="10" t="s">
        <v>73</v>
      </c>
      <c r="G6" s="22" t="s">
        <v>32</v>
      </c>
      <c r="H6" s="1" t="str">
        <f>IF(J37="","",IF(I32=J37,VLOOKUP(I42,$D$9:$F$46,3),VLOOKUP(I32,$D$9:$F$46,3)))</f>
        <v>Mauri Nykänen, PT-2000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11</v>
      </c>
      <c r="D9" s="49">
        <v>1</v>
      </c>
      <c r="E9" s="44"/>
      <c r="F9" s="5" t="str">
        <f>IF(C9=0,"",INDEX(Nimet!$A$2:$D$251,C9,4))</f>
        <v>Patrik Rissanen, KuPTS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3</v>
      </c>
      <c r="I10" s="23"/>
      <c r="J10" s="23"/>
    </row>
    <row r="11" spans="3:10" ht="14.25" customHeight="1">
      <c r="C11" s="20">
        <v>109</v>
      </c>
      <c r="D11" s="49">
        <v>3</v>
      </c>
      <c r="E11" s="44"/>
      <c r="F11" s="5" t="str">
        <f>IF(C11=0,"",INDEX(Nimet!$A$2:$D$251,C11,4))</f>
        <v>Alf Orre, KoKu</v>
      </c>
      <c r="G11" s="43">
        <v>3</v>
      </c>
      <c r="H11" s="118" t="s">
        <v>369</v>
      </c>
      <c r="I11" s="23"/>
      <c r="J11" s="23"/>
    </row>
    <row r="12" spans="3:10" ht="14.25" customHeight="1">
      <c r="C12" s="20">
        <v>63</v>
      </c>
      <c r="D12" s="50">
        <v>4</v>
      </c>
      <c r="E12" s="45"/>
      <c r="F12" s="4" t="str">
        <f>IF(C12=0,"",INDEX(Nimet!$A$2:$D$251,C12,4))</f>
        <v>Emil Rantatulkkila, MBF</v>
      </c>
      <c r="G12" s="37" t="s">
        <v>331</v>
      </c>
      <c r="H12" s="25"/>
      <c r="I12" s="41">
        <v>5</v>
      </c>
      <c r="J12" s="23"/>
    </row>
    <row r="13" spans="3:10" ht="14.25" customHeight="1">
      <c r="C13" s="20">
        <v>23</v>
      </c>
      <c r="D13" s="49">
        <v>5</v>
      </c>
      <c r="E13" s="44"/>
      <c r="F13" s="5" t="str">
        <f>IF(C13=0,"",INDEX(Nimet!$A$2:$D$251,C13,4))</f>
        <v>Mika Myllärinen, Por-83</v>
      </c>
      <c r="G13" s="40">
        <v>5</v>
      </c>
      <c r="H13" s="25"/>
      <c r="I13" s="118" t="s">
        <v>386</v>
      </c>
      <c r="J13" s="23"/>
    </row>
    <row r="14" spans="3:10" ht="14.25" customHeight="1">
      <c r="C14" s="20">
        <v>112</v>
      </c>
      <c r="D14" s="50">
        <v>6</v>
      </c>
      <c r="E14" s="45"/>
      <c r="F14" s="4" t="str">
        <f>IF(C14=0,"",INDEX(Nimet!$A$2:$D$251,C14,4))</f>
        <v>Martti Kangas, SeSi</v>
      </c>
      <c r="G14" s="117" t="s">
        <v>327</v>
      </c>
      <c r="H14" s="42">
        <v>5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368</v>
      </c>
      <c r="I15" s="25"/>
      <c r="J15" s="23"/>
    </row>
    <row r="16" spans="3:10" ht="14.25" customHeight="1">
      <c r="C16" s="20">
        <v>4</v>
      </c>
      <c r="D16" s="50">
        <v>8</v>
      </c>
      <c r="E16" s="45"/>
      <c r="F16" s="4" t="str">
        <f>IF(C16=0,"",INDEX(Nimet!$A$2:$D$251,C16,4))</f>
        <v>Mikhail Kantonistov, PT-Espoo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5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391</v>
      </c>
      <c r="K18" s="3"/>
    </row>
    <row r="19" spans="3:11" ht="14.25" customHeight="1">
      <c r="C19" s="20">
        <v>45</v>
      </c>
      <c r="D19" s="49">
        <v>9</v>
      </c>
      <c r="E19" s="44"/>
      <c r="F19" s="5" t="str">
        <f>IF(C19=0,"",INDEX(Nimet!$A$2:$D$251,C19,4))</f>
        <v>Vitali Trofimov, OPT-86</v>
      </c>
      <c r="G19" s="40">
        <v>9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>
        <v>12</v>
      </c>
      <c r="I20" s="25"/>
      <c r="J20" s="25"/>
      <c r="K20" s="3"/>
    </row>
    <row r="21" spans="3:11" ht="14.25" customHeight="1">
      <c r="C21" s="20">
        <v>107</v>
      </c>
      <c r="D21" s="49">
        <v>11</v>
      </c>
      <c r="E21" s="44"/>
      <c r="F21" s="5" t="str">
        <f>IF(C21=0,"",INDEX(Nimet!$A$2:$D$251,C21,4))</f>
        <v>Pekka Övermark, KoKu</v>
      </c>
      <c r="G21" s="43">
        <v>12</v>
      </c>
      <c r="H21" s="118" t="s">
        <v>365</v>
      </c>
      <c r="I21" s="25"/>
      <c r="J21" s="25"/>
      <c r="K21" s="3"/>
    </row>
    <row r="22" spans="3:11" ht="14.25" customHeight="1">
      <c r="C22" s="20">
        <v>32</v>
      </c>
      <c r="D22" s="50">
        <v>12</v>
      </c>
      <c r="E22" s="45"/>
      <c r="F22" s="4" t="str">
        <f>IF(C22=0,"",INDEX(Nimet!$A$2:$D$251,C22,4))</f>
        <v>Jancarlo Rodriguez, Por-83</v>
      </c>
      <c r="G22" s="37" t="s">
        <v>326</v>
      </c>
      <c r="H22" s="25"/>
      <c r="I22" s="42">
        <v>13</v>
      </c>
      <c r="J22" s="25"/>
      <c r="K22" s="3"/>
    </row>
    <row r="23" spans="3:11" ht="14.25" customHeight="1">
      <c r="C23" s="20">
        <v>64</v>
      </c>
      <c r="D23" s="49">
        <v>13</v>
      </c>
      <c r="E23" s="44"/>
      <c r="F23" s="5" t="str">
        <f>IF(C23=0,"",INDEX(Nimet!$A$2:$D$251,C23,4))</f>
        <v>Milla-Mari Vastavuo, MBF</v>
      </c>
      <c r="G23" s="40">
        <v>13</v>
      </c>
      <c r="H23" s="25"/>
      <c r="I23" s="37" t="s">
        <v>371</v>
      </c>
      <c r="J23" s="25"/>
      <c r="K23" s="3"/>
    </row>
    <row r="24" spans="3:11" ht="14.25" customHeight="1">
      <c r="C24" s="20">
        <v>94</v>
      </c>
      <c r="D24" s="50">
        <v>14</v>
      </c>
      <c r="E24" s="45"/>
      <c r="F24" s="4" t="str">
        <f>IF(C24=0,"",INDEX(Nimet!$A$2:$D$251,C24,4))</f>
        <v>Markku Nykänen, PT-2000</v>
      </c>
      <c r="G24" s="117" t="s">
        <v>333</v>
      </c>
      <c r="H24" s="42">
        <v>13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7" t="s">
        <v>366</v>
      </c>
      <c r="I25" s="23"/>
      <c r="J25" s="25"/>
      <c r="K25" s="3"/>
    </row>
    <row r="26" spans="3:11" ht="14.25" customHeight="1">
      <c r="C26" s="20">
        <v>29</v>
      </c>
      <c r="D26" s="50">
        <v>16</v>
      </c>
      <c r="E26" s="45"/>
      <c r="F26" s="4" t="str">
        <f>IF(C26=0,"",INDEX(Nimet!$A$2:$D$251,C26,4))</f>
        <v>Esko Nieminen, Por-83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17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399</v>
      </c>
      <c r="K28" s="3"/>
    </row>
    <row r="29" spans="3:11" ht="14.25" customHeight="1">
      <c r="C29" s="20">
        <v>67</v>
      </c>
      <c r="D29" s="49">
        <v>17</v>
      </c>
      <c r="E29" s="44"/>
      <c r="F29" s="5" t="str">
        <f>IF(C29=0,"",INDEX(Nimet!$A$2:$D$251,C29,4))</f>
        <v>Thomas Lundström, MBF</v>
      </c>
      <c r="G29" s="40">
        <v>17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>
        <v>17</v>
      </c>
      <c r="I30" s="23"/>
      <c r="J30" s="25"/>
      <c r="K30" s="3"/>
    </row>
    <row r="31" spans="3:11" ht="14.25" customHeight="1">
      <c r="C31" s="20">
        <v>119</v>
      </c>
      <c r="D31" s="49">
        <v>19</v>
      </c>
      <c r="E31" s="44"/>
      <c r="F31" s="5" t="str">
        <f>IF(C31=0,"",INDEX(Nimet!$A$2:$D$251,C31,4))</f>
        <v>Harri Pitkänen, SeSi</v>
      </c>
      <c r="G31" s="43">
        <v>20</v>
      </c>
      <c r="H31" s="118" t="s">
        <v>367</v>
      </c>
      <c r="I31" s="23"/>
      <c r="J31" s="25"/>
      <c r="K31" s="3"/>
    </row>
    <row r="32" spans="3:11" ht="14.25" customHeight="1">
      <c r="C32" s="20">
        <v>26</v>
      </c>
      <c r="D32" s="50">
        <v>20</v>
      </c>
      <c r="E32" s="45"/>
      <c r="F32" s="4" t="str">
        <f>IF(C32=0,"",INDEX(Nimet!$A$2:$D$251,C32,4))</f>
        <v>Konsta Kähtävä, Por-83</v>
      </c>
      <c r="G32" s="37" t="s">
        <v>351</v>
      </c>
      <c r="H32" s="25"/>
      <c r="I32" s="41">
        <v>17</v>
      </c>
      <c r="J32" s="25"/>
      <c r="K32" s="3"/>
    </row>
    <row r="33" spans="3:11" ht="14.25" customHeight="1">
      <c r="C33" s="20">
        <v>86</v>
      </c>
      <c r="D33" s="49">
        <v>21</v>
      </c>
      <c r="E33" s="44"/>
      <c r="F33" s="5" t="str">
        <f>IF(C33=0,"",INDEX(Nimet!$A$2:$D$251,C33,4))</f>
        <v>Mikko Hänninen, Westika</v>
      </c>
      <c r="G33" s="40">
        <v>21</v>
      </c>
      <c r="H33" s="25"/>
      <c r="I33" s="118" t="s">
        <v>370</v>
      </c>
      <c r="J33" s="25"/>
      <c r="K33" s="3"/>
    </row>
    <row r="34" spans="3:11" ht="14.25" customHeight="1">
      <c r="C34" s="20">
        <v>108</v>
      </c>
      <c r="D34" s="50">
        <v>22</v>
      </c>
      <c r="E34" s="45"/>
      <c r="F34" s="4" t="str">
        <f>IF(C34=0,"",INDEX(Nimet!$A$2:$D$251,C34,4))</f>
        <v>Heimo Ikonen, KoKu</v>
      </c>
      <c r="G34" s="117" t="s">
        <v>348</v>
      </c>
      <c r="H34" s="42">
        <v>21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>
        <v>24</v>
      </c>
      <c r="H35" s="37" t="s">
        <v>331</v>
      </c>
      <c r="I35" s="25"/>
      <c r="J35" s="25"/>
      <c r="K35" s="3"/>
    </row>
    <row r="36" spans="3:11" ht="14.25" customHeight="1">
      <c r="C36" s="20">
        <v>31</v>
      </c>
      <c r="D36" s="50">
        <v>24</v>
      </c>
      <c r="E36" s="45"/>
      <c r="F36" s="4" t="str">
        <f>IF(C36=0,"",INDEX(Nimet!$A$2:$D$251,C36,4))</f>
        <v>Mika Heljala, Por-83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17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400</v>
      </c>
    </row>
    <row r="39" spans="3:10" ht="14.25" customHeight="1">
      <c r="C39" s="20">
        <v>22</v>
      </c>
      <c r="D39" s="49">
        <v>25</v>
      </c>
      <c r="E39" s="44"/>
      <c r="F39" s="5" t="str">
        <f>IF(C39=0,"",INDEX(Nimet!$A$2:$D$251,C39,4))</f>
        <v>Markus Myllärinen, Por-83</v>
      </c>
      <c r="G39" s="40">
        <v>25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>
        <v>28</v>
      </c>
      <c r="I40" s="25"/>
      <c r="J40" s="26"/>
    </row>
    <row r="41" spans="3:10" ht="14.25" customHeight="1">
      <c r="C41" s="20">
        <v>117</v>
      </c>
      <c r="D41" s="49">
        <v>27</v>
      </c>
      <c r="E41" s="44"/>
      <c r="F41" s="5" t="str">
        <f>IF(C41=0,"",INDEX(Nimet!$A$2:$D$251,C41,4))</f>
        <v>Tuomas Kallinki, SeSi</v>
      </c>
      <c r="G41" s="43">
        <v>28</v>
      </c>
      <c r="H41" s="118" t="s">
        <v>364</v>
      </c>
      <c r="I41" s="25"/>
      <c r="J41" s="26"/>
    </row>
    <row r="42" spans="3:10" ht="14.25" customHeight="1">
      <c r="C42" s="20">
        <v>95</v>
      </c>
      <c r="D42" s="50">
        <v>28</v>
      </c>
      <c r="E42" s="45"/>
      <c r="F42" s="4" t="str">
        <f>IF(C42=0,"",INDEX(Nimet!$A$2:$D$251,C42,4))</f>
        <v>Mauri Nykänen, PT-2000</v>
      </c>
      <c r="G42" s="37" t="s">
        <v>330</v>
      </c>
      <c r="H42" s="25"/>
      <c r="I42" s="42">
        <v>28</v>
      </c>
      <c r="J42" s="26"/>
    </row>
    <row r="43" spans="3:10" ht="14.25" customHeight="1">
      <c r="C43" s="20">
        <v>33</v>
      </c>
      <c r="D43" s="49">
        <v>29</v>
      </c>
      <c r="E43" s="44"/>
      <c r="F43" s="5" t="str">
        <f>IF(C43=0,"",INDEX(Nimet!$A$2:$D$251,C43,4))</f>
        <v>André Rodriguez, Por-83</v>
      </c>
      <c r="G43" s="40">
        <v>29</v>
      </c>
      <c r="H43" s="25"/>
      <c r="I43" s="33" t="s">
        <v>387</v>
      </c>
      <c r="J43" s="26"/>
    </row>
    <row r="44" spans="3:10" ht="14.25" customHeight="1">
      <c r="C44" s="20">
        <v>100</v>
      </c>
      <c r="D44" s="50">
        <v>30</v>
      </c>
      <c r="E44" s="45"/>
      <c r="F44" s="4" t="str">
        <f>IF(C44=0,"",INDEX(Nimet!$A$2:$D$251,C44,4))</f>
        <v>Kristel Treimann, Nomme SK</v>
      </c>
      <c r="G44" s="117" t="s">
        <v>349</v>
      </c>
      <c r="H44" s="42">
        <v>29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>
        <v>32</v>
      </c>
      <c r="H45" s="37" t="s">
        <v>350</v>
      </c>
      <c r="I45" s="23"/>
      <c r="J45" s="26"/>
    </row>
    <row r="46" spans="3:10" ht="14.25" customHeight="1">
      <c r="C46" s="20">
        <v>47</v>
      </c>
      <c r="D46" s="50">
        <v>32</v>
      </c>
      <c r="E46" s="45"/>
      <c r="F46" s="4" t="str">
        <f>IF(C46=0,"",INDEX(Nimet!$A$2:$D$251,C46,4))</f>
        <v>Ilari Vuoste, OPT-86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J29" sqref="J2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IF(J27="","",VLOOKUP(J27,D9:F46,3))</f>
        <v>Pentti Olah, SeSi</v>
      </c>
      <c r="J3" s="1" t="str">
        <f>IF(J28="","",J28)</f>
        <v>-5,3,3,4</v>
      </c>
    </row>
    <row r="4" spans="4:8" ht="15" customHeight="1">
      <c r="D4" s="10" t="s">
        <v>49</v>
      </c>
      <c r="G4" s="22" t="s">
        <v>31</v>
      </c>
      <c r="H4" s="1" t="str">
        <f>IF(J27="","",IF(J17=J27,VLOOKUP(J37,D9:F46,3),VLOOKUP(J17,D9:F46,3)))</f>
        <v>Roope Kantola, TuKa</v>
      </c>
    </row>
    <row r="5" spans="4:8" ht="15" customHeight="1">
      <c r="D5" s="10"/>
      <c r="G5" s="22" t="s">
        <v>32</v>
      </c>
      <c r="H5" s="1" t="str">
        <f>IF(J17="","",IF(I12=J17,VLOOKUP(I22,$D$9:$F$46,3),VLOOKUP(I12,$D$9:$F$46,3)))</f>
        <v>Joni Aaltonen, TuKa</v>
      </c>
    </row>
    <row r="6" spans="4:8" ht="15" customHeight="1">
      <c r="D6" s="10" t="s">
        <v>71</v>
      </c>
      <c r="G6" s="22" t="s">
        <v>32</v>
      </c>
      <c r="H6" s="1" t="str">
        <f>IF(J37="","",IF(I32=J37,VLOOKUP(I42,$D$9:$F$46,3),VLOOKUP(I32,$D$9:$F$46,3)))</f>
        <v>Esa Miettinen, KuPTS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125</v>
      </c>
      <c r="D9" s="49">
        <v>1</v>
      </c>
      <c r="E9" s="44">
        <v>4</v>
      </c>
      <c r="F9" s="5" t="str">
        <f>IF(C9=0,"",INDEX(Nimet!$A$2:$D$251,C9,4))</f>
        <v>Pentti Olah, SeSi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23"/>
    </row>
    <row r="11" spans="3:10" ht="14.25" customHeight="1">
      <c r="C11" s="20">
        <v>6</v>
      </c>
      <c r="D11" s="49">
        <v>3</v>
      </c>
      <c r="E11" s="44"/>
      <c r="F11" s="5" t="str">
        <f>IF(C11=0,"",INDEX(Nimet!$A$2:$D$251,C11,4))</f>
        <v>Alexey Vyskubov, PT-Espoo</v>
      </c>
      <c r="G11" s="43">
        <v>4</v>
      </c>
      <c r="H11" s="118" t="s">
        <v>378</v>
      </c>
      <c r="I11" s="23"/>
      <c r="J11" s="23"/>
    </row>
    <row r="12" spans="3:10" ht="14.25" customHeight="1">
      <c r="C12" s="20">
        <v>42</v>
      </c>
      <c r="D12" s="50">
        <v>4</v>
      </c>
      <c r="E12" s="45">
        <v>77</v>
      </c>
      <c r="F12" s="4" t="str">
        <f>IF(C12=0,"",INDEX(Nimet!$A$2:$D$251,C12,4))</f>
        <v>Seppo Hiltunen, OPT-86</v>
      </c>
      <c r="G12" s="33" t="s">
        <v>356</v>
      </c>
      <c r="H12" s="25"/>
      <c r="I12" s="41">
        <v>1</v>
      </c>
      <c r="J12" s="23"/>
    </row>
    <row r="13" spans="3:10" ht="14.25" customHeight="1">
      <c r="C13" s="20">
        <v>40</v>
      </c>
      <c r="D13" s="49">
        <v>5</v>
      </c>
      <c r="E13" s="44">
        <v>61</v>
      </c>
      <c r="F13" s="5" t="str">
        <f>IF(C13=0,"",INDEX(Nimet!$A$2:$D$251,C13,4))</f>
        <v>Markus Perkkiö, OPT-86</v>
      </c>
      <c r="G13" s="40">
        <v>5</v>
      </c>
      <c r="H13" s="25"/>
      <c r="I13" s="118" t="s">
        <v>389</v>
      </c>
      <c r="J13" s="23"/>
    </row>
    <row r="14" spans="3:10" ht="14.25" customHeight="1">
      <c r="C14" s="20">
        <v>12</v>
      </c>
      <c r="D14" s="50">
        <v>6</v>
      </c>
      <c r="E14" s="45" t="s">
        <v>61</v>
      </c>
      <c r="F14" s="4" t="str">
        <f>IF(C14=0,"",INDEX(Nimet!$A$2:$D$251,C14,4))</f>
        <v>Pertti Rissanen, KuPTS</v>
      </c>
      <c r="G14" s="117" t="s">
        <v>354</v>
      </c>
      <c r="H14" s="42">
        <v>5</v>
      </c>
      <c r="I14" s="25"/>
      <c r="J14" s="23"/>
    </row>
    <row r="15" spans="3:10" ht="14.25" customHeight="1">
      <c r="C15" s="20">
        <v>90</v>
      </c>
      <c r="D15" s="49">
        <v>7</v>
      </c>
      <c r="E15" s="44"/>
      <c r="F15" s="5" t="str">
        <f>IF(C15=0,"",INDEX(Nimet!$A$2:$D$251,C15,4))</f>
        <v>Lasse Vimpari, YNM</v>
      </c>
      <c r="G15" s="43">
        <v>8</v>
      </c>
      <c r="H15" s="37" t="s">
        <v>381</v>
      </c>
      <c r="I15" s="25"/>
      <c r="J15" s="23"/>
    </row>
    <row r="16" spans="3:10" ht="14.25" customHeight="1">
      <c r="C16" s="20">
        <v>59</v>
      </c>
      <c r="D16" s="50">
        <v>8</v>
      </c>
      <c r="E16" s="45">
        <v>46</v>
      </c>
      <c r="F16" s="4" t="str">
        <f>IF(C16=0,"",INDEX(Nimet!$A$2:$D$251,C16,4))</f>
        <v>Jouko Manni, TuKa</v>
      </c>
      <c r="G16" s="33" t="s">
        <v>377</v>
      </c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404</v>
      </c>
      <c r="K18" s="3"/>
    </row>
    <row r="19" spans="3:11" ht="14.25" customHeight="1">
      <c r="C19" s="20">
        <v>58</v>
      </c>
      <c r="D19" s="49">
        <v>9</v>
      </c>
      <c r="E19" s="44">
        <v>23</v>
      </c>
      <c r="F19" s="5" t="str">
        <f>IF(C19=0,"",INDEX(Nimet!$A$2:$D$251,C19,4))</f>
        <v>Joni Aaltonen, TuKa</v>
      </c>
      <c r="G19" s="40">
        <v>9</v>
      </c>
      <c r="H19" s="23"/>
      <c r="I19" s="25"/>
      <c r="J19" s="25"/>
      <c r="K19" s="3"/>
    </row>
    <row r="20" spans="3:11" ht="14.25" customHeight="1">
      <c r="C20" s="20">
        <v>66</v>
      </c>
      <c r="D20" s="50">
        <v>10</v>
      </c>
      <c r="E20" s="45" t="s">
        <v>61</v>
      </c>
      <c r="F20" s="4" t="str">
        <f>IF(C20=0,"",INDEX(Nimet!$A$2:$D$251,C20,4))</f>
        <v>Anders Lundström, MBF</v>
      </c>
      <c r="G20" s="32" t="s">
        <v>355</v>
      </c>
      <c r="H20" s="41">
        <v>9</v>
      </c>
      <c r="I20" s="25"/>
      <c r="J20" s="25"/>
      <c r="K20" s="3"/>
    </row>
    <row r="21" spans="3:11" ht="14.25" customHeight="1">
      <c r="C21" s="20">
        <v>48</v>
      </c>
      <c r="D21" s="49">
        <v>11</v>
      </c>
      <c r="E21" s="44"/>
      <c r="F21" s="5" t="str">
        <f>IF(C21=0,"",INDEX(Nimet!$A$2:$D$251,C21,4))</f>
        <v>Mikko Vuoti, OPT-86</v>
      </c>
      <c r="G21" s="43">
        <v>12</v>
      </c>
      <c r="H21" s="118" t="s">
        <v>383</v>
      </c>
      <c r="I21" s="25"/>
      <c r="J21" s="25"/>
      <c r="K21" s="3"/>
    </row>
    <row r="22" spans="3:11" ht="14.25" customHeight="1">
      <c r="C22" s="20">
        <v>13</v>
      </c>
      <c r="D22" s="50">
        <v>12</v>
      </c>
      <c r="E22" s="45">
        <v>83</v>
      </c>
      <c r="F22" s="4" t="str">
        <f>IF(C22=0,"",INDEX(Nimet!$A$2:$D$251,C22,4))</f>
        <v>Pertti Hella, KuPTS</v>
      </c>
      <c r="G22" s="37" t="s">
        <v>380</v>
      </c>
      <c r="H22" s="25"/>
      <c r="I22" s="42">
        <v>9</v>
      </c>
      <c r="J22" s="25"/>
      <c r="K22" s="3"/>
    </row>
    <row r="23" spans="3:11" ht="14.25" customHeight="1">
      <c r="C23" s="20">
        <v>17</v>
      </c>
      <c r="D23" s="49">
        <v>13</v>
      </c>
      <c r="E23" s="44">
        <v>62</v>
      </c>
      <c r="F23" s="5" t="str">
        <f>IF(C23=0,"",INDEX(Nimet!$A$2:$D$251,C23,4))</f>
        <v>Jyri Pulkkinen, KuPTS</v>
      </c>
      <c r="G23" s="40">
        <v>13</v>
      </c>
      <c r="H23" s="25"/>
      <c r="I23" s="37" t="s">
        <v>392</v>
      </c>
      <c r="J23" s="25"/>
      <c r="K23" s="3"/>
    </row>
    <row r="24" spans="3:11" ht="14.25" customHeight="1">
      <c r="C24" s="20">
        <v>73</v>
      </c>
      <c r="D24" s="50">
        <v>14</v>
      </c>
      <c r="E24" s="45"/>
      <c r="F24" s="4" t="str">
        <f>IF(C24=0,"",INDEX(Nimet!$A$2:$D$251,C24,4))</f>
        <v>Peter Eriksson, MBF</v>
      </c>
      <c r="G24" s="117" t="s">
        <v>358</v>
      </c>
      <c r="H24" s="42">
        <v>16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7" t="s">
        <v>384</v>
      </c>
      <c r="I25" s="23"/>
      <c r="J25" s="25"/>
      <c r="K25" s="3"/>
    </row>
    <row r="26" spans="3:11" ht="14.25" customHeight="1">
      <c r="C26" s="20">
        <v>44</v>
      </c>
      <c r="D26" s="50">
        <v>16</v>
      </c>
      <c r="E26" s="45">
        <v>15</v>
      </c>
      <c r="F26" s="4" t="str">
        <f>IF(C26=0,"",INDEX(Nimet!$A$2:$D$251,C26,4))</f>
        <v>Pekka Ågren, OPT-86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1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435</v>
      </c>
      <c r="K28" s="3"/>
    </row>
    <row r="29" spans="3:11" ht="14.25" customHeight="1">
      <c r="C29" s="20">
        <v>56</v>
      </c>
      <c r="D29" s="49">
        <v>17</v>
      </c>
      <c r="E29" s="44">
        <v>16</v>
      </c>
      <c r="F29" s="5" t="str">
        <f>IF(C29=0,"",INDEX(Nimet!$A$2:$D$251,C29,4))</f>
        <v>Roope Kantola, TuKa</v>
      </c>
      <c r="G29" s="40">
        <v>17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>
        <v>17</v>
      </c>
      <c r="I30" s="23"/>
      <c r="J30" s="25"/>
      <c r="K30" s="3"/>
    </row>
    <row r="31" spans="3:11" ht="14.25" customHeight="1">
      <c r="C31" s="20">
        <v>46</v>
      </c>
      <c r="D31" s="49">
        <v>19</v>
      </c>
      <c r="E31" s="44"/>
      <c r="F31" s="5" t="str">
        <f>IF(C31=0,"",INDEX(Nimet!$A$2:$D$251,C31,4))</f>
        <v>Hannu Vuoste, OPT-86</v>
      </c>
      <c r="G31" s="43">
        <v>20</v>
      </c>
      <c r="H31" s="118" t="s">
        <v>385</v>
      </c>
      <c r="I31" s="23"/>
      <c r="J31" s="25"/>
      <c r="K31" s="3"/>
    </row>
    <row r="32" spans="3:11" ht="14.25" customHeight="1">
      <c r="C32" s="20">
        <v>37</v>
      </c>
      <c r="D32" s="50">
        <v>20</v>
      </c>
      <c r="E32" s="45">
        <v>59</v>
      </c>
      <c r="F32" s="4" t="str">
        <f>IF(C32=0,"",INDEX(Nimet!$A$2:$D$251,C32,4))</f>
        <v>Henri Makkonen, TTC Boom</v>
      </c>
      <c r="G32" s="37" t="s">
        <v>353</v>
      </c>
      <c r="H32" s="25"/>
      <c r="I32" s="41">
        <v>17</v>
      </c>
      <c r="J32" s="25"/>
      <c r="K32" s="3"/>
    </row>
    <row r="33" spans="3:11" ht="14.25" customHeight="1">
      <c r="C33" s="20">
        <v>60</v>
      </c>
      <c r="D33" s="49">
        <v>21</v>
      </c>
      <c r="E33" s="44">
        <v>51</v>
      </c>
      <c r="F33" s="5" t="str">
        <f>IF(C33=0,"",INDEX(Nimet!$A$2:$D$251,C33,4))</f>
        <v>Timo Aarnio, TuKa</v>
      </c>
      <c r="G33" s="40">
        <v>21</v>
      </c>
      <c r="H33" s="25"/>
      <c r="I33" s="118" t="s">
        <v>402</v>
      </c>
      <c r="J33" s="25"/>
      <c r="K33" s="3"/>
    </row>
    <row r="34" spans="3:11" ht="14.25" customHeight="1">
      <c r="C34" s="20">
        <v>92</v>
      </c>
      <c r="D34" s="50">
        <v>22</v>
      </c>
      <c r="E34" s="45"/>
      <c r="F34" s="4" t="str">
        <f>IF(C34=0,"",INDEX(Nimet!$A$2:$D$251,C34,4))</f>
        <v>Jyrki Virtanen, HäKi</v>
      </c>
      <c r="G34" s="117" t="s">
        <v>352</v>
      </c>
      <c r="H34" s="42">
        <v>21</v>
      </c>
      <c r="I34" s="25"/>
      <c r="J34" s="25"/>
      <c r="K34" s="3"/>
    </row>
    <row r="35" spans="3:11" ht="14.25" customHeight="1">
      <c r="C35" s="20">
        <v>5</v>
      </c>
      <c r="D35" s="49">
        <v>23</v>
      </c>
      <c r="E35" s="44">
        <v>95</v>
      </c>
      <c r="F35" s="5" t="str">
        <f>IF(C35=0,"",INDEX(Nimet!$A$2:$D$251,C35,4))</f>
        <v>Dmitry Vyskubov, PT-Espoo</v>
      </c>
      <c r="G35" s="43">
        <v>24</v>
      </c>
      <c r="H35" s="37" t="s">
        <v>390</v>
      </c>
      <c r="I35" s="25"/>
      <c r="J35" s="25"/>
      <c r="K35" s="3"/>
    </row>
    <row r="36" spans="3:11" ht="14.25" customHeight="1">
      <c r="C36" s="20">
        <v>39</v>
      </c>
      <c r="D36" s="50">
        <v>24</v>
      </c>
      <c r="E36" s="45">
        <v>36</v>
      </c>
      <c r="F36" s="4" t="str">
        <f>IF(C36=0,"",INDEX(Nimet!$A$2:$D$251,C36,4))</f>
        <v>Teemu Oinas, OPT-86</v>
      </c>
      <c r="G36" s="33" t="s">
        <v>376</v>
      </c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17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316</v>
      </c>
    </row>
    <row r="39" spans="3:10" ht="14.25" customHeight="1">
      <c r="C39" s="20">
        <v>50</v>
      </c>
      <c r="D39" s="49">
        <v>25</v>
      </c>
      <c r="E39" s="44">
        <v>24</v>
      </c>
      <c r="F39" s="5" t="str">
        <f>IF(C39=0,"",INDEX(Nimet!$A$2:$D$251,C39,4))</f>
        <v>Tuomas Perkkiö, OPT-86</v>
      </c>
      <c r="G39" s="40">
        <v>25</v>
      </c>
      <c r="H39" s="23"/>
      <c r="I39" s="25"/>
      <c r="J39" s="26"/>
    </row>
    <row r="40" spans="3:10" ht="14.25" customHeight="1">
      <c r="C40" s="20">
        <v>75</v>
      </c>
      <c r="D40" s="50">
        <v>26</v>
      </c>
      <c r="E40" s="45"/>
      <c r="F40" s="4" t="str">
        <f>IF(C40=0,"",INDEX(Nimet!$A$2:$D$251,C40,4))</f>
        <v>Mikael Frejborg, MBF</v>
      </c>
      <c r="G40" s="32" t="s">
        <v>357</v>
      </c>
      <c r="H40" s="41">
        <v>27</v>
      </c>
      <c r="I40" s="25"/>
      <c r="J40" s="26"/>
    </row>
    <row r="41" spans="3:10" ht="14.25" customHeight="1">
      <c r="C41" s="20">
        <v>36</v>
      </c>
      <c r="D41" s="49">
        <v>27</v>
      </c>
      <c r="E41" s="44"/>
      <c r="F41" s="5" t="str">
        <f>IF(C41=0,"",INDEX(Nimet!$A$2:$D$251,C41,4))</f>
        <v>Mika Rauvola, TTC Boom</v>
      </c>
      <c r="G41" s="43">
        <v>27</v>
      </c>
      <c r="H41" s="118" t="s">
        <v>401</v>
      </c>
      <c r="I41" s="25"/>
      <c r="J41" s="26"/>
    </row>
    <row r="42" spans="3:10" ht="14.25" customHeight="1">
      <c r="C42" s="20">
        <v>15</v>
      </c>
      <c r="D42" s="50">
        <v>28</v>
      </c>
      <c r="E42" s="45">
        <v>55</v>
      </c>
      <c r="F42" s="4" t="str">
        <f>IF(C42=0,"",INDEX(Nimet!$A$2:$D$251,C42,4))</f>
        <v>Olli-Ville Halonen, KuPTS</v>
      </c>
      <c r="G42" s="37" t="s">
        <v>375</v>
      </c>
      <c r="H42" s="25"/>
      <c r="I42" s="42">
        <v>32</v>
      </c>
      <c r="J42" s="26"/>
    </row>
    <row r="43" spans="3:10" ht="14.25" customHeight="1">
      <c r="C43" s="20">
        <v>97</v>
      </c>
      <c r="D43" s="49">
        <v>29</v>
      </c>
      <c r="E43" s="44">
        <v>75</v>
      </c>
      <c r="F43" s="5" t="str">
        <f>IF(C43=0,"",INDEX(Nimet!$A$2:$D$251,C43,4))</f>
        <v>Aleksi Hyttinen, JPT</v>
      </c>
      <c r="G43" s="40">
        <v>29</v>
      </c>
      <c r="H43" s="25"/>
      <c r="I43" s="37" t="s">
        <v>403</v>
      </c>
      <c r="J43" s="26"/>
    </row>
    <row r="44" spans="3:10" ht="14.25" customHeight="1">
      <c r="C44" s="20">
        <v>49</v>
      </c>
      <c r="D44" s="50">
        <v>30</v>
      </c>
      <c r="E44" s="45">
        <v>85</v>
      </c>
      <c r="F44" s="4" t="str">
        <f>IF(C44=0,"",INDEX(Nimet!$A$2:$D$251,C44,4))</f>
        <v>Jani Anttila, OPT-86</v>
      </c>
      <c r="G44" s="32" t="s">
        <v>379</v>
      </c>
      <c r="H44" s="42">
        <v>32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>
        <v>32</v>
      </c>
      <c r="H45" s="37" t="s">
        <v>382</v>
      </c>
      <c r="I45" s="23"/>
      <c r="J45" s="26"/>
    </row>
    <row r="46" spans="3:10" ht="14.25" customHeight="1">
      <c r="C46" s="20">
        <v>14</v>
      </c>
      <c r="D46" s="50">
        <v>32</v>
      </c>
      <c r="E46" s="45">
        <v>6</v>
      </c>
      <c r="F46" s="4" t="str">
        <f>IF(C46=0,"",INDEX(Nimet!$A$2:$D$251,C46,4))</f>
        <v>Esa Miettinen, KuPTS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"/>
  <dimension ref="C1:K46"/>
  <sheetViews>
    <sheetView showGridLines="0" zoomScale="75" zoomScaleNormal="75" zoomScaleSheetLayoutView="75" workbookViewId="0" topLeftCell="A1">
      <selection activeCell="E4" sqref="E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9"/>
      <c r="G4" s="22" t="s">
        <v>31</v>
      </c>
      <c r="H4" s="1">
        <f>IF(J27="","",IF(J17=J27,VLOOKUP(J37,D9:F46,3),VLOOKUP(J17,D9:F46,3)))</f>
      </c>
    </row>
    <row r="5" spans="4:8" ht="15" customHeight="1">
      <c r="D5" s="9"/>
      <c r="G5" s="22" t="s">
        <v>32</v>
      </c>
      <c r="H5" s="1">
        <f>IF(J17="","",IF(I12=J17,VLOOKUP(I22,$D$9:$F$46,3),VLOOKUP(I12,$D$9:$F$46,3)))</f>
      </c>
    </row>
    <row r="6" spans="4:8" ht="15" customHeight="1">
      <c r="D6" s="9"/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/>
      <c r="D29" s="49">
        <v>17</v>
      </c>
      <c r="E29" s="44"/>
      <c r="F29" s="5">
        <f>IF(C29=0,"",INDEX(Nimet!$A$2:$D$251,C29,4))</f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/>
      <c r="H33" s="25"/>
      <c r="I33" s="34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/>
      <c r="D36" s="50">
        <v>24</v>
      </c>
      <c r="E36" s="45"/>
      <c r="F36" s="4">
        <f>IF(C36=0,"",INDEX(Nimet!$A$2:$D$251,C36,4))</f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/>
      <c r="D39" s="49">
        <v>25</v>
      </c>
      <c r="E39" s="44"/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/>
      <c r="D46" s="50">
        <v>32</v>
      </c>
      <c r="E46" s="45"/>
      <c r="F46" s="4">
        <f>IF(C46=0,"",INDEX(Nimet!$A$2:$D$251,C46,4))</f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"/>
  <dimension ref="C1:K28"/>
  <sheetViews>
    <sheetView showGridLines="0" zoomScale="75" zoomScaleNormal="75" zoomScaleSheetLayoutView="80" workbookViewId="0" topLeftCell="A1">
      <selection activeCell="A1" sqref="A1:IV1638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35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3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3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3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"/>
  <dimension ref="C1:J17"/>
  <sheetViews>
    <sheetView showGridLines="0" zoomScale="75" zoomScaleNormal="75" workbookViewId="0" topLeftCell="A1">
      <selection activeCell="H4" sqref="H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IF(I12="","",IF(H10=I12,VLOOKUP(H14,D9:F16,3),VLOOKUP(H10,D9:F16,3)))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5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45"/>
  <sheetViews>
    <sheetView showGridLines="0" zoomScale="75" zoomScaleNormal="75" workbookViewId="0" topLeftCell="B1">
      <selection activeCell="B1" sqref="B1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26">
        <v>1</v>
      </c>
      <c r="G9" s="127"/>
      <c r="H9" s="127"/>
      <c r="I9" s="127"/>
      <c r="J9" s="128"/>
      <c r="K9" s="126">
        <v>2</v>
      </c>
      <c r="L9" s="129"/>
      <c r="M9" s="129"/>
      <c r="N9" s="129"/>
      <c r="O9" s="130"/>
      <c r="P9" s="126">
        <v>3</v>
      </c>
      <c r="Q9" s="129"/>
      <c r="R9" s="129"/>
      <c r="S9" s="129"/>
      <c r="T9" s="130"/>
      <c r="U9" s="126">
        <v>4</v>
      </c>
      <c r="V9" s="129"/>
      <c r="W9" s="129"/>
      <c r="X9" s="129"/>
      <c r="Y9" s="130"/>
      <c r="Z9" s="126">
        <v>5</v>
      </c>
      <c r="AA9" s="129"/>
      <c r="AB9" s="129"/>
      <c r="AC9" s="129"/>
      <c r="AD9" s="130"/>
      <c r="AE9" s="126">
        <v>6</v>
      </c>
      <c r="AF9" s="129"/>
      <c r="AG9" s="129"/>
      <c r="AH9" s="129"/>
      <c r="AI9" s="130"/>
      <c r="AJ9" s="29" t="s">
        <v>0</v>
      </c>
      <c r="AK9" s="29" t="s">
        <v>1</v>
      </c>
      <c r="AL9" s="29" t="s">
        <v>2</v>
      </c>
    </row>
    <row r="10" spans="2:38" ht="14.25" customHeight="1">
      <c r="B10" s="20"/>
      <c r="C10" s="30">
        <v>1</v>
      </c>
      <c r="D10" s="36"/>
      <c r="E10" s="14">
        <f>IF(B10=0,"",INDEX(Nimet!$A$2:$D$251,B10,4))</f>
      </c>
      <c r="F10" s="131"/>
      <c r="G10" s="132"/>
      <c r="H10" s="132"/>
      <c r="I10" s="132"/>
      <c r="J10" s="133"/>
      <c r="K10" s="134" t="str">
        <f>CONCATENATE(AC34,"-",AE34)</f>
        <v>0-0</v>
      </c>
      <c r="L10" s="135"/>
      <c r="M10" s="135"/>
      <c r="N10" s="135"/>
      <c r="O10" s="136"/>
      <c r="P10" s="134" t="str">
        <f>CONCATENATE(AC26,"-",AE26)</f>
        <v>0-0</v>
      </c>
      <c r="Q10" s="135"/>
      <c r="R10" s="135"/>
      <c r="S10" s="135"/>
      <c r="T10" s="136"/>
      <c r="U10" s="134" t="str">
        <f>CONCATENATE(AC22,"-",AE22)</f>
        <v>0-0</v>
      </c>
      <c r="V10" s="135"/>
      <c r="W10" s="135"/>
      <c r="X10" s="135"/>
      <c r="Y10" s="136"/>
      <c r="Z10" s="134" t="str">
        <f>CONCATENATE(AC18,"-",AE18)</f>
        <v>0-0</v>
      </c>
      <c r="AA10" s="135"/>
      <c r="AB10" s="135"/>
      <c r="AC10" s="135"/>
      <c r="AD10" s="136"/>
      <c r="AE10" s="134" t="str">
        <f>CONCATENATE(AC30,"-",AE30)</f>
        <v>0-0</v>
      </c>
      <c r="AF10" s="135"/>
      <c r="AG10" s="135"/>
      <c r="AH10" s="135"/>
      <c r="AI10" s="136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20"/>
      <c r="C11" s="30">
        <v>2</v>
      </c>
      <c r="D11" s="36"/>
      <c r="E11" s="14">
        <f>IF(B11=0,"",INDEX(Nimet!$A$2:$D$251,B11,4))</f>
      </c>
      <c r="F11" s="134" t="str">
        <f>CONCATENATE(AE34,"-",AC34)</f>
        <v>0-0</v>
      </c>
      <c r="G11" s="135"/>
      <c r="H11" s="135"/>
      <c r="I11" s="135"/>
      <c r="J11" s="136"/>
      <c r="K11" s="131"/>
      <c r="L11" s="132"/>
      <c r="M11" s="132"/>
      <c r="N11" s="132"/>
      <c r="O11" s="133"/>
      <c r="P11" s="134" t="str">
        <f>CONCATENATE(AC31,"-",AE31)</f>
        <v>0-0</v>
      </c>
      <c r="Q11" s="135"/>
      <c r="R11" s="135"/>
      <c r="S11" s="135"/>
      <c r="T11" s="136"/>
      <c r="U11" s="134" t="str">
        <f>CONCATENATE(AC19,"-",AE19)</f>
        <v>0-0</v>
      </c>
      <c r="V11" s="135"/>
      <c r="W11" s="135"/>
      <c r="X11" s="135"/>
      <c r="Y11" s="136"/>
      <c r="Z11" s="134" t="str">
        <f>CONCATENATE(AC27,"-",AE27)</f>
        <v>0-0</v>
      </c>
      <c r="AA11" s="135"/>
      <c r="AB11" s="135"/>
      <c r="AC11" s="135"/>
      <c r="AD11" s="136"/>
      <c r="AE11" s="134" t="str">
        <f>CONCATENATE(AC23,"-",AE23)</f>
        <v>0-0</v>
      </c>
      <c r="AF11" s="127"/>
      <c r="AG11" s="127"/>
      <c r="AH11" s="127"/>
      <c r="AI11" s="128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20"/>
      <c r="C12" s="30">
        <v>3</v>
      </c>
      <c r="D12" s="36"/>
      <c r="E12" s="14">
        <f>IF(B12=0,"",INDEX(Nimet!$A$2:$D$251,B12,4))</f>
      </c>
      <c r="F12" s="134" t="str">
        <f>CONCATENATE(AE26,"-",AC26)</f>
        <v>0-0</v>
      </c>
      <c r="G12" s="135"/>
      <c r="H12" s="135"/>
      <c r="I12" s="135"/>
      <c r="J12" s="136"/>
      <c r="K12" s="134" t="str">
        <f>CONCATENATE(AE31,"-",AC31)</f>
        <v>0-0</v>
      </c>
      <c r="L12" s="135"/>
      <c r="M12" s="135"/>
      <c r="N12" s="135"/>
      <c r="O12" s="136"/>
      <c r="P12" s="131"/>
      <c r="Q12" s="132"/>
      <c r="R12" s="132"/>
      <c r="S12" s="132"/>
      <c r="T12" s="133"/>
      <c r="U12" s="134" t="str">
        <f>CONCATENATE(AC35,"-",AE35)</f>
        <v>0-0</v>
      </c>
      <c r="V12" s="135"/>
      <c r="W12" s="135"/>
      <c r="X12" s="135"/>
      <c r="Y12" s="136"/>
      <c r="Z12" s="134" t="str">
        <f>CONCATENATE(AC24,"-",AE24)</f>
        <v>0-0</v>
      </c>
      <c r="AA12" s="135"/>
      <c r="AB12" s="135"/>
      <c r="AC12" s="135"/>
      <c r="AD12" s="136"/>
      <c r="AE12" s="134" t="str">
        <f>CONCATENATE(AC20,"-",AE20)</f>
        <v>0-0</v>
      </c>
      <c r="AF12" s="135"/>
      <c r="AG12" s="135"/>
      <c r="AH12" s="135"/>
      <c r="AI12" s="136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20"/>
      <c r="C13" s="30">
        <v>4</v>
      </c>
      <c r="D13" s="36"/>
      <c r="E13" s="14">
        <f>IF(B13=0,"",INDEX(Nimet!$A$2:$D$251,B13,4))</f>
      </c>
      <c r="F13" s="134" t="str">
        <f>CONCATENATE(AE22,"-",AC22)</f>
        <v>0-0</v>
      </c>
      <c r="G13" s="135"/>
      <c r="H13" s="135"/>
      <c r="I13" s="135"/>
      <c r="J13" s="136"/>
      <c r="K13" s="134" t="str">
        <f>CONCATENATE(AE19,"-",AC19)</f>
        <v>0-0</v>
      </c>
      <c r="L13" s="135"/>
      <c r="M13" s="135"/>
      <c r="N13" s="135"/>
      <c r="O13" s="136"/>
      <c r="P13" s="134" t="str">
        <f>CONCATENATE(AE35,"-",AC35)</f>
        <v>0-0</v>
      </c>
      <c r="Q13" s="135"/>
      <c r="R13" s="135"/>
      <c r="S13" s="135"/>
      <c r="T13" s="136"/>
      <c r="U13" s="131"/>
      <c r="V13" s="132"/>
      <c r="W13" s="132"/>
      <c r="X13" s="132"/>
      <c r="Y13" s="133"/>
      <c r="Z13" s="134" t="str">
        <f>CONCATENATE(AC32,"-",AE32)</f>
        <v>0-0</v>
      </c>
      <c r="AA13" s="135"/>
      <c r="AB13" s="135"/>
      <c r="AC13" s="135"/>
      <c r="AD13" s="136"/>
      <c r="AE13" s="134" t="str">
        <f>CONCATENATE(AC28,"-",AE28)</f>
        <v>0-0</v>
      </c>
      <c r="AF13" s="135"/>
      <c r="AG13" s="135"/>
      <c r="AH13" s="135"/>
      <c r="AI13" s="136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/>
      <c r="C14" s="30">
        <v>5</v>
      </c>
      <c r="D14" s="36"/>
      <c r="E14" s="14">
        <f>IF(B14=0,"",INDEX(Nimet!$A$2:$D$251,B14,4))</f>
      </c>
      <c r="F14" s="134" t="str">
        <f>CONCATENATE(AE18,"-",AC18)</f>
        <v>0-0</v>
      </c>
      <c r="G14" s="135"/>
      <c r="H14" s="135"/>
      <c r="I14" s="135"/>
      <c r="J14" s="136"/>
      <c r="K14" s="134" t="str">
        <f>CONCATENATE(AE27,"-",AC27)</f>
        <v>0-0</v>
      </c>
      <c r="L14" s="135"/>
      <c r="M14" s="135"/>
      <c r="N14" s="135"/>
      <c r="O14" s="136"/>
      <c r="P14" s="134" t="str">
        <f>CONCATENATE(AE24,"-",AC24)</f>
        <v>0-0</v>
      </c>
      <c r="Q14" s="135"/>
      <c r="R14" s="135"/>
      <c r="S14" s="135"/>
      <c r="T14" s="136"/>
      <c r="U14" s="134" t="str">
        <f>CONCATENATE(AE32,"-",AC32)</f>
        <v>0-0</v>
      </c>
      <c r="V14" s="135"/>
      <c r="W14" s="135"/>
      <c r="X14" s="135"/>
      <c r="Y14" s="136"/>
      <c r="Z14" s="131"/>
      <c r="AA14" s="132"/>
      <c r="AB14" s="132"/>
      <c r="AC14" s="132"/>
      <c r="AD14" s="133"/>
      <c r="AE14" s="134" t="str">
        <f>CONCATENATE(AC36,"-",AE36)</f>
        <v>0-0</v>
      </c>
      <c r="AF14" s="135"/>
      <c r="AG14" s="135"/>
      <c r="AH14" s="135"/>
      <c r="AI14" s="136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34" t="str">
        <f>CONCATENATE(AE30,"-",AC30)</f>
        <v>0-0</v>
      </c>
      <c r="G15" s="135"/>
      <c r="H15" s="135"/>
      <c r="I15" s="135"/>
      <c r="J15" s="136"/>
      <c r="K15" s="134" t="str">
        <f>CONCATENATE(AE23,"-",AC23)</f>
        <v>0-0</v>
      </c>
      <c r="L15" s="135"/>
      <c r="M15" s="135"/>
      <c r="N15" s="135"/>
      <c r="O15" s="136"/>
      <c r="P15" s="134" t="str">
        <f>CONCATENATE(AE20,"-",AC20)</f>
        <v>0-0</v>
      </c>
      <c r="Q15" s="135"/>
      <c r="R15" s="135"/>
      <c r="S15" s="135"/>
      <c r="T15" s="136"/>
      <c r="U15" s="134" t="str">
        <f>CONCATENATE(AE28,"-",AC28)</f>
        <v>0-0</v>
      </c>
      <c r="V15" s="135"/>
      <c r="W15" s="135"/>
      <c r="X15" s="135"/>
      <c r="Y15" s="136"/>
      <c r="Z15" s="134" t="str">
        <f>CONCATENATE(AE36,"-",AC36)</f>
        <v>0-0</v>
      </c>
      <c r="AA15" s="135"/>
      <c r="AB15" s="135"/>
      <c r="AC15" s="135"/>
      <c r="AD15" s="136"/>
      <c r="AE15" s="131"/>
      <c r="AF15" s="132"/>
      <c r="AG15" s="132"/>
      <c r="AH15" s="132"/>
      <c r="AI15" s="133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  -  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 sheet="1" objects="1" scenarios="1"/>
  <mergeCells count="42">
    <mergeCell ref="AE13:AI13"/>
    <mergeCell ref="AE14:AI14"/>
    <mergeCell ref="AE15:AI15"/>
    <mergeCell ref="AE9:AI9"/>
    <mergeCell ref="AE10:AI10"/>
    <mergeCell ref="AE11:AI11"/>
    <mergeCell ref="AE12:AI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Z9:AD9"/>
    <mergeCell ref="Z10:AD10"/>
    <mergeCell ref="Z11:AD11"/>
    <mergeCell ref="Z12:AD12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U9:Y9"/>
    <mergeCell ref="U10:Y10"/>
    <mergeCell ref="U11:Y11"/>
    <mergeCell ref="P11:T11"/>
    <mergeCell ref="P10:T10"/>
    <mergeCell ref="P9:T9"/>
    <mergeCell ref="U14:Y14"/>
    <mergeCell ref="U15:Y15"/>
    <mergeCell ref="P13:T13"/>
    <mergeCell ref="P12:T12"/>
    <mergeCell ref="U12:Y12"/>
    <mergeCell ref="U13:Y13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78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1"/>
  <dimension ref="A1:AO44"/>
  <sheetViews>
    <sheetView showGridLines="0" zoomScale="75" zoomScaleNormal="75" workbookViewId="0" topLeftCell="A1">
      <selection activeCell="A1" sqref="A1:AJ2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36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9"/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6" ht="14.25" customHeight="1">
      <c r="C9" s="12"/>
      <c r="D9" s="13"/>
      <c r="E9" s="14"/>
      <c r="F9" s="126">
        <v>1</v>
      </c>
      <c r="G9" s="127"/>
      <c r="H9" s="127"/>
      <c r="I9" s="127"/>
      <c r="J9" s="128"/>
      <c r="K9" s="126">
        <v>2</v>
      </c>
      <c r="L9" s="129"/>
      <c r="M9" s="129"/>
      <c r="N9" s="129"/>
      <c r="O9" s="130"/>
      <c r="P9" s="126">
        <v>3</v>
      </c>
      <c r="Q9" s="129"/>
      <c r="R9" s="129"/>
      <c r="S9" s="129"/>
      <c r="T9" s="130"/>
      <c r="U9" s="126">
        <v>4</v>
      </c>
      <c r="V9" s="129"/>
      <c r="W9" s="129"/>
      <c r="X9" s="129"/>
      <c r="Y9" s="130"/>
      <c r="Z9" s="126" t="s">
        <v>0</v>
      </c>
      <c r="AA9" s="127"/>
      <c r="AB9" s="127"/>
      <c r="AC9" s="127"/>
      <c r="AD9" s="128"/>
      <c r="AE9" s="126" t="s">
        <v>1</v>
      </c>
      <c r="AF9" s="127"/>
      <c r="AG9" s="127"/>
      <c r="AH9" s="127"/>
      <c r="AI9" s="128"/>
      <c r="AJ9" s="29" t="s">
        <v>2</v>
      </c>
    </row>
    <row r="10" spans="2:36" ht="14.25" customHeight="1">
      <c r="B10" s="20"/>
      <c r="C10" s="30">
        <v>1</v>
      </c>
      <c r="D10" s="36"/>
      <c r="E10" s="14">
        <f>IF(B10=0,"",INDEX(Nimet!$A$2:$D$251,B10,4))</f>
      </c>
      <c r="F10" s="131"/>
      <c r="G10" s="132"/>
      <c r="H10" s="132"/>
      <c r="I10" s="132"/>
      <c r="J10" s="133"/>
      <c r="K10" s="134" t="str">
        <f>CONCATENATE(AC22,"-",AE22)</f>
        <v>0-0</v>
      </c>
      <c r="L10" s="135"/>
      <c r="M10" s="135"/>
      <c r="N10" s="135"/>
      <c r="O10" s="136"/>
      <c r="P10" s="134" t="str">
        <f>CONCATENATE(AC16,"-",AE16)</f>
        <v>0-0</v>
      </c>
      <c r="Q10" s="135"/>
      <c r="R10" s="135"/>
      <c r="S10" s="135"/>
      <c r="T10" s="136"/>
      <c r="U10" s="134" t="str">
        <f>CONCATENATE(AC19,"-",AE19)</f>
        <v>0-0</v>
      </c>
      <c r="V10" s="135"/>
      <c r="W10" s="135"/>
      <c r="X10" s="135"/>
      <c r="Y10" s="136"/>
      <c r="Z10" s="126" t="str">
        <f>CONCATENATE(AG16+AG19+AG22,"-",AI16+AI19+AI22)</f>
        <v>0-0</v>
      </c>
      <c r="AA10" s="129"/>
      <c r="AB10" s="129"/>
      <c r="AC10" s="129"/>
      <c r="AD10" s="130"/>
      <c r="AE10" s="126" t="str">
        <f>CONCATENATE(AC16+AC19+AC22,"-",AE16+AE19+AE22)</f>
        <v>0-0</v>
      </c>
      <c r="AF10" s="129"/>
      <c r="AG10" s="129"/>
      <c r="AH10" s="129"/>
      <c r="AI10" s="130"/>
      <c r="AJ10" s="70"/>
    </row>
    <row r="11" spans="2:36" ht="14.25" customHeight="1">
      <c r="B11" s="20"/>
      <c r="C11" s="30">
        <v>2</v>
      </c>
      <c r="D11" s="36"/>
      <c r="E11" s="14">
        <f>IF(B11=0,"",INDEX(Nimet!$A$2:$D$251,B11,4))</f>
      </c>
      <c r="F11" s="134" t="str">
        <f>CONCATENATE(AE22,"-",AC22)</f>
        <v>0-0</v>
      </c>
      <c r="G11" s="135"/>
      <c r="H11" s="135"/>
      <c r="I11" s="135"/>
      <c r="J11" s="136"/>
      <c r="K11" s="131"/>
      <c r="L11" s="132"/>
      <c r="M11" s="132"/>
      <c r="N11" s="132"/>
      <c r="O11" s="133"/>
      <c r="P11" s="134" t="str">
        <f>CONCATENATE(AC20,"-",AE20)</f>
        <v>0-0</v>
      </c>
      <c r="Q11" s="135"/>
      <c r="R11" s="135"/>
      <c r="S11" s="135"/>
      <c r="T11" s="136"/>
      <c r="U11" s="134" t="str">
        <f>CONCATENATE(AC17,"-",AE17)</f>
        <v>0-0</v>
      </c>
      <c r="V11" s="135"/>
      <c r="W11" s="135"/>
      <c r="X11" s="135"/>
      <c r="Y11" s="136"/>
      <c r="Z11" s="126" t="str">
        <f>CONCATENATE(AG17+AG20+AI22,"-",AI17+AI20+AG22)</f>
        <v>0-0</v>
      </c>
      <c r="AA11" s="129"/>
      <c r="AB11" s="129"/>
      <c r="AC11" s="129"/>
      <c r="AD11" s="130"/>
      <c r="AE11" s="126" t="str">
        <f>CONCATENATE(AC17+AC20+AE22,"-",AE17+AE20+AC22)</f>
        <v>0-0</v>
      </c>
      <c r="AF11" s="129"/>
      <c r="AG11" s="129"/>
      <c r="AH11" s="129"/>
      <c r="AI11" s="130"/>
      <c r="AJ11" s="70"/>
    </row>
    <row r="12" spans="2:36" ht="14.25" customHeight="1">
      <c r="B12" s="20"/>
      <c r="C12" s="30">
        <v>3</v>
      </c>
      <c r="D12" s="36"/>
      <c r="E12" s="14">
        <f>IF(B12=0,"",INDEX(Nimet!$A$2:$D$251,B12,4))</f>
      </c>
      <c r="F12" s="134" t="str">
        <f>CONCATENATE(AE16,"-",AC16)</f>
        <v>0-0</v>
      </c>
      <c r="G12" s="135"/>
      <c r="H12" s="135"/>
      <c r="I12" s="135"/>
      <c r="J12" s="136"/>
      <c r="K12" s="134" t="str">
        <f>CONCATENATE(AE20,"-",AC20)</f>
        <v>0-0</v>
      </c>
      <c r="L12" s="135"/>
      <c r="M12" s="135"/>
      <c r="N12" s="135"/>
      <c r="O12" s="136"/>
      <c r="P12" s="131"/>
      <c r="Q12" s="132"/>
      <c r="R12" s="132"/>
      <c r="S12" s="132"/>
      <c r="T12" s="133"/>
      <c r="U12" s="134" t="str">
        <f>CONCATENATE(AC23,"-",AE23)</f>
        <v>0-0</v>
      </c>
      <c r="V12" s="135"/>
      <c r="W12" s="135"/>
      <c r="X12" s="135"/>
      <c r="Y12" s="136"/>
      <c r="Z12" s="126" t="str">
        <f>CONCATENATE(AI16+AI20+AG23,"-",AG16+AG20+AI23)</f>
        <v>0-0</v>
      </c>
      <c r="AA12" s="129"/>
      <c r="AB12" s="129"/>
      <c r="AC12" s="129"/>
      <c r="AD12" s="130"/>
      <c r="AE12" s="126" t="str">
        <f>CONCATENATE(AE16+AE20+AC23,"-",AC16+AC20+AE23)</f>
        <v>0-0</v>
      </c>
      <c r="AF12" s="129"/>
      <c r="AG12" s="129"/>
      <c r="AH12" s="129"/>
      <c r="AI12" s="130"/>
      <c r="AJ12" s="70"/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34" t="str">
        <f>CONCATENATE(AE19,"-",AC19)</f>
        <v>0-0</v>
      </c>
      <c r="G13" s="135"/>
      <c r="H13" s="135"/>
      <c r="I13" s="135"/>
      <c r="J13" s="136"/>
      <c r="K13" s="134" t="str">
        <f>CONCATENATE(AE17,"-",AC17)</f>
        <v>0-0</v>
      </c>
      <c r="L13" s="135"/>
      <c r="M13" s="135"/>
      <c r="N13" s="135"/>
      <c r="O13" s="136"/>
      <c r="P13" s="134" t="str">
        <f>CONCATENATE(AE23,"-",AC23)</f>
        <v>0-0</v>
      </c>
      <c r="Q13" s="135"/>
      <c r="R13" s="135"/>
      <c r="S13" s="135"/>
      <c r="T13" s="136"/>
      <c r="U13" s="131"/>
      <c r="V13" s="132"/>
      <c r="W13" s="132"/>
      <c r="X13" s="132"/>
      <c r="Y13" s="133"/>
      <c r="Z13" s="126" t="str">
        <f>CONCATENATE(AI17+AI19+AI23,"-",AG17+AG19+AG23)</f>
        <v>0-0</v>
      </c>
      <c r="AA13" s="129"/>
      <c r="AB13" s="129"/>
      <c r="AC13" s="129"/>
      <c r="AD13" s="130"/>
      <c r="AE13" s="126" t="str">
        <f>CONCATENATE(AE17+AE19+AE23,"-",AC17+AC19+AC23)</f>
        <v>0-0</v>
      </c>
      <c r="AF13" s="129"/>
      <c r="AG13" s="129"/>
      <c r="AH13" s="129"/>
      <c r="AI13" s="130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  -  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  -  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  -  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8:38" ht="14.25" customHeight="1"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92"/>
      <c r="W27" s="92"/>
      <c r="X27" s="92"/>
      <c r="Y27" s="92"/>
      <c r="Z27" s="92"/>
      <c r="AA27" s="92"/>
      <c r="AB27" s="92"/>
      <c r="AC27" s="92"/>
      <c r="AD27" s="92"/>
      <c r="AE27" s="80"/>
      <c r="AF27" s="80"/>
      <c r="AG27" s="80"/>
      <c r="AH27" s="80"/>
      <c r="AI27" s="80"/>
      <c r="AJ27" s="80"/>
      <c r="AK27" s="80"/>
      <c r="AL27" s="80"/>
    </row>
    <row r="28" spans="8:38" ht="14.25" customHeight="1"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92"/>
      <c r="W28" s="92"/>
      <c r="X28" s="92"/>
      <c r="Y28" s="92"/>
      <c r="Z28" s="92"/>
      <c r="AA28" s="92"/>
      <c r="AB28" s="92"/>
      <c r="AC28" s="92"/>
      <c r="AD28" s="92"/>
      <c r="AE28" s="80"/>
      <c r="AF28" s="80"/>
      <c r="AG28" s="80"/>
      <c r="AH28" s="80"/>
      <c r="AI28" s="80"/>
      <c r="AJ28" s="80"/>
      <c r="AK28" s="80"/>
      <c r="AL28" s="80"/>
    </row>
    <row r="29" spans="8:38" ht="14.25" customHeight="1"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92"/>
      <c r="W29" s="92"/>
      <c r="X29" s="92"/>
      <c r="Y29" s="92"/>
      <c r="Z29" s="92"/>
      <c r="AA29" s="92"/>
      <c r="AB29" s="92"/>
      <c r="AC29" s="92"/>
      <c r="AD29" s="92"/>
      <c r="AE29" s="80"/>
      <c r="AF29" s="80"/>
      <c r="AG29" s="80"/>
      <c r="AH29" s="80"/>
      <c r="AI29" s="80"/>
      <c r="AJ29" s="80"/>
      <c r="AK29" s="80"/>
      <c r="AL29" s="80"/>
    </row>
    <row r="30" spans="8:38" ht="14.25" customHeight="1"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92"/>
      <c r="W30" s="92"/>
      <c r="X30" s="92"/>
      <c r="Y30" s="92"/>
      <c r="Z30" s="92"/>
      <c r="AA30" s="92"/>
      <c r="AB30" s="92"/>
      <c r="AC30" s="92"/>
      <c r="AD30" s="92"/>
      <c r="AE30" s="80"/>
      <c r="AF30" s="80"/>
      <c r="AG30" s="80"/>
      <c r="AH30" s="80"/>
      <c r="AI30" s="80"/>
      <c r="AJ30" s="80"/>
      <c r="AK30" s="80"/>
      <c r="AL30" s="80"/>
    </row>
    <row r="31" spans="8:38" ht="14.25" customHeight="1"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8:38" ht="14.25" customHeight="1"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8:38" ht="14.25" customHeight="1"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8:38" ht="14.25" customHeight="1"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8:38" ht="14.25" customHeight="1"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8:38" ht="14.25" customHeight="1"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8:38" ht="14.25" customHeight="1"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8:38" ht="14.25" customHeight="1"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8:38" ht="14.25" customHeight="1"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sheetProtection sheet="1" objects="1" scenarios="1"/>
  <mergeCells count="30">
    <mergeCell ref="U13:Y13"/>
    <mergeCell ref="P9:T9"/>
    <mergeCell ref="K9:O9"/>
    <mergeCell ref="K10:O10"/>
    <mergeCell ref="K11:O11"/>
    <mergeCell ref="Z9:AD9"/>
    <mergeCell ref="F11:J11"/>
    <mergeCell ref="F12:J12"/>
    <mergeCell ref="F13:J13"/>
    <mergeCell ref="K12:O12"/>
    <mergeCell ref="K13:O13"/>
    <mergeCell ref="F9:J9"/>
    <mergeCell ref="U9:Y9"/>
    <mergeCell ref="U10:Y10"/>
    <mergeCell ref="U11:Y11"/>
    <mergeCell ref="Z13:AD13"/>
    <mergeCell ref="F10:J10"/>
    <mergeCell ref="Z12:AD12"/>
    <mergeCell ref="Z11:AD11"/>
    <mergeCell ref="Z10:AD10"/>
    <mergeCell ref="P11:T11"/>
    <mergeCell ref="P10:T10"/>
    <mergeCell ref="P13:T13"/>
    <mergeCell ref="P12:T12"/>
    <mergeCell ref="U12:Y12"/>
    <mergeCell ref="AE13:AI13"/>
    <mergeCell ref="AE9:AI9"/>
    <mergeCell ref="AE10:AI10"/>
    <mergeCell ref="AE11:AI11"/>
    <mergeCell ref="AE12:AI12"/>
  </mergeCells>
  <printOptions horizontalCentered="1"/>
  <pageMargins left="0.7480314960629921" right="0.7480314960629921" top="0.63" bottom="0.65" header="0.5118110236220472" footer="0.5118110236220472"/>
  <pageSetup horizontalDpi="300" verticalDpi="300" orientation="landscape" paperSize="9" scale="70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AI33" sqref="AI3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215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64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77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6">
        <v>1</v>
      </c>
      <c r="F9" s="127"/>
      <c r="G9" s="127"/>
      <c r="H9" s="127"/>
      <c r="I9" s="128"/>
      <c r="J9" s="126">
        <v>2</v>
      </c>
      <c r="K9" s="129"/>
      <c r="L9" s="129"/>
      <c r="M9" s="129"/>
      <c r="N9" s="130"/>
      <c r="O9" s="126">
        <v>3</v>
      </c>
      <c r="P9" s="129"/>
      <c r="Q9" s="129"/>
      <c r="R9" s="129"/>
      <c r="S9" s="130"/>
      <c r="T9" s="126">
        <v>4</v>
      </c>
      <c r="U9" s="129"/>
      <c r="V9" s="129"/>
      <c r="W9" s="129"/>
      <c r="X9" s="130"/>
      <c r="Y9" s="126" t="s">
        <v>0</v>
      </c>
      <c r="Z9" s="127"/>
      <c r="AA9" s="127"/>
      <c r="AB9" s="127"/>
      <c r="AC9" s="128"/>
      <c r="AD9" s="126" t="s">
        <v>1</v>
      </c>
      <c r="AE9" s="127"/>
      <c r="AF9" s="127"/>
      <c r="AG9" s="127"/>
      <c r="AH9" s="128"/>
      <c r="AI9" s="29" t="s">
        <v>2</v>
      </c>
    </row>
    <row r="10" spans="1:35" ht="14.25" customHeight="1">
      <c r="A10" s="20">
        <v>8</v>
      </c>
      <c r="B10" s="30">
        <v>1</v>
      </c>
      <c r="C10" s="36">
        <v>11</v>
      </c>
      <c r="D10" s="14" t="str">
        <f>IF(A10=0,"",INDEX(Nimet!$A$2:$D$251,A10,4))</f>
        <v>Samuli Soine, PT-Espoo</v>
      </c>
      <c r="E10" s="131"/>
      <c r="F10" s="132"/>
      <c r="G10" s="132"/>
      <c r="H10" s="132"/>
      <c r="I10" s="133"/>
      <c r="J10" s="134" t="str">
        <f>CONCATENATE(AB22,"-",AD22)</f>
        <v>3-0</v>
      </c>
      <c r="K10" s="135"/>
      <c r="L10" s="135"/>
      <c r="M10" s="135"/>
      <c r="N10" s="136"/>
      <c r="O10" s="134" t="str">
        <f>CONCATENATE(AB16,"-",AD16)</f>
        <v>3-0</v>
      </c>
      <c r="P10" s="135"/>
      <c r="Q10" s="135"/>
      <c r="R10" s="135"/>
      <c r="S10" s="136"/>
      <c r="T10" s="134" t="str">
        <f>CONCATENATE(AB19,"-",AD19)</f>
        <v>3-0</v>
      </c>
      <c r="U10" s="135"/>
      <c r="V10" s="135"/>
      <c r="W10" s="135"/>
      <c r="X10" s="136"/>
      <c r="Y10" s="126" t="str">
        <f>CONCATENATE(AF16+AF19+AF22,"-",AH16+AH19+AH22)</f>
        <v>3-0</v>
      </c>
      <c r="Z10" s="129"/>
      <c r="AA10" s="129"/>
      <c r="AB10" s="129"/>
      <c r="AC10" s="130"/>
      <c r="AD10" s="126" t="str">
        <f>CONCATENATE(AB16+AB19+AB22,"-",AD16+AD19+AD22)</f>
        <v>9-0</v>
      </c>
      <c r="AE10" s="129"/>
      <c r="AF10" s="129"/>
      <c r="AG10" s="129"/>
      <c r="AH10" s="130"/>
      <c r="AI10" s="70">
        <v>1</v>
      </c>
    </row>
    <row r="11" spans="1:35" ht="14.25" customHeight="1">
      <c r="A11" s="20">
        <v>40</v>
      </c>
      <c r="B11" s="30">
        <v>2</v>
      </c>
      <c r="C11" s="36">
        <v>61</v>
      </c>
      <c r="D11" s="14" t="str">
        <f>IF(A11=0,"",INDEX(Nimet!$A$2:$D$251,A11,4))</f>
        <v>Markus Perkkiö, OPT-86</v>
      </c>
      <c r="E11" s="134" t="str">
        <f>CONCATENATE(AD22,"-",AB22)</f>
        <v>0-3</v>
      </c>
      <c r="F11" s="135"/>
      <c r="G11" s="135"/>
      <c r="H11" s="135"/>
      <c r="I11" s="136"/>
      <c r="J11" s="131"/>
      <c r="K11" s="132"/>
      <c r="L11" s="132"/>
      <c r="M11" s="132"/>
      <c r="N11" s="133"/>
      <c r="O11" s="134" t="str">
        <f>CONCATENATE(AB20,"-",AD20)</f>
        <v>2-3</v>
      </c>
      <c r="P11" s="135"/>
      <c r="Q11" s="135"/>
      <c r="R11" s="135"/>
      <c r="S11" s="136"/>
      <c r="T11" s="134" t="str">
        <f>CONCATENATE(AB17,"-",AD17)</f>
        <v>3-0</v>
      </c>
      <c r="U11" s="135"/>
      <c r="V11" s="135"/>
      <c r="W11" s="135"/>
      <c r="X11" s="136"/>
      <c r="Y11" s="126" t="str">
        <f>CONCATENATE(AF17+AF20+AH22,"-",AH17+AH20+AF22)</f>
        <v>1-2</v>
      </c>
      <c r="Z11" s="129"/>
      <c r="AA11" s="129"/>
      <c r="AB11" s="129"/>
      <c r="AC11" s="130"/>
      <c r="AD11" s="126" t="str">
        <f>CONCATENATE(AB17+AB20+AD22,"-",AD17+AD20+AB22)</f>
        <v>5-6</v>
      </c>
      <c r="AE11" s="129"/>
      <c r="AF11" s="129"/>
      <c r="AG11" s="129"/>
      <c r="AH11" s="130"/>
      <c r="AI11" s="70">
        <v>3</v>
      </c>
    </row>
    <row r="12" spans="1:35" ht="14.25" customHeight="1">
      <c r="A12" s="20">
        <v>17</v>
      </c>
      <c r="B12" s="30">
        <v>3</v>
      </c>
      <c r="C12" s="36">
        <v>62</v>
      </c>
      <c r="D12" s="14" t="str">
        <f>IF(A12=0,"",INDEX(Nimet!$A$2:$D$251,A12,4))</f>
        <v>Jyri Pulkkinen, KuPTS</v>
      </c>
      <c r="E12" s="134" t="str">
        <f>CONCATENATE(AD16,"-",AB16)</f>
        <v>0-3</v>
      </c>
      <c r="F12" s="135"/>
      <c r="G12" s="135"/>
      <c r="H12" s="135"/>
      <c r="I12" s="136"/>
      <c r="J12" s="134" t="str">
        <f>CONCATENATE(AD20,"-",AB20)</f>
        <v>3-2</v>
      </c>
      <c r="K12" s="135"/>
      <c r="L12" s="135"/>
      <c r="M12" s="135"/>
      <c r="N12" s="136"/>
      <c r="O12" s="131"/>
      <c r="P12" s="132"/>
      <c r="Q12" s="132"/>
      <c r="R12" s="132"/>
      <c r="S12" s="133"/>
      <c r="T12" s="134" t="str">
        <f>CONCATENATE(AB23,"-",AD23)</f>
        <v>3-2</v>
      </c>
      <c r="U12" s="135"/>
      <c r="V12" s="135"/>
      <c r="W12" s="135"/>
      <c r="X12" s="136"/>
      <c r="Y12" s="126" t="str">
        <f>CONCATENATE(AH16+AH20+AF23,"-",AF16+AF20+AH23)</f>
        <v>2-1</v>
      </c>
      <c r="Z12" s="129"/>
      <c r="AA12" s="129"/>
      <c r="AB12" s="129"/>
      <c r="AC12" s="130"/>
      <c r="AD12" s="126" t="str">
        <f>CONCATENATE(AD16+AD20+AB23,"-",AB16+AB20+AD23)</f>
        <v>6-7</v>
      </c>
      <c r="AE12" s="129"/>
      <c r="AF12" s="129"/>
      <c r="AG12" s="129"/>
      <c r="AH12" s="130"/>
      <c r="AI12" s="70">
        <v>2</v>
      </c>
    </row>
    <row r="13" spans="1:35" ht="14.25" customHeight="1">
      <c r="A13" s="20">
        <v>6</v>
      </c>
      <c r="B13" s="30">
        <v>4</v>
      </c>
      <c r="C13" s="36"/>
      <c r="D13" s="14" t="str">
        <f>IF(A13=0,"",INDEX(Nimet!$A$2:$D$251,A13,4))</f>
        <v>Alexey Vyskubov, PT-Espoo</v>
      </c>
      <c r="E13" s="134" t="str">
        <f>CONCATENATE(AD19,"-",AB19)</f>
        <v>0-3</v>
      </c>
      <c r="F13" s="135"/>
      <c r="G13" s="135"/>
      <c r="H13" s="135"/>
      <c r="I13" s="136"/>
      <c r="J13" s="134" t="str">
        <f>CONCATENATE(AD17,"-",AB17)</f>
        <v>0-3</v>
      </c>
      <c r="K13" s="135"/>
      <c r="L13" s="135"/>
      <c r="M13" s="135"/>
      <c r="N13" s="136"/>
      <c r="O13" s="134" t="str">
        <f>CONCATENATE(AD23,"-",AB23)</f>
        <v>2-3</v>
      </c>
      <c r="P13" s="135"/>
      <c r="Q13" s="135"/>
      <c r="R13" s="135"/>
      <c r="S13" s="136"/>
      <c r="T13" s="131"/>
      <c r="U13" s="132"/>
      <c r="V13" s="132"/>
      <c r="W13" s="132"/>
      <c r="X13" s="133"/>
      <c r="Y13" s="126" t="str">
        <f>CONCATENATE(AH17+AH19+AH23,"-",AF17+AF19+AF23)</f>
        <v>0-3</v>
      </c>
      <c r="Z13" s="129"/>
      <c r="AA13" s="129"/>
      <c r="AB13" s="129"/>
      <c r="AC13" s="130"/>
      <c r="AD13" s="126" t="str">
        <f>CONCATENATE(AD17+AD19+AD23,"-",AB17+AB19+AB23)</f>
        <v>2-9</v>
      </c>
      <c r="AE13" s="129"/>
      <c r="AF13" s="129"/>
      <c r="AG13" s="129"/>
      <c r="AH13" s="130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Samuli Soine, PT-Espoo  -  Jyri Pulkkinen, KuPTS</v>
      </c>
      <c r="G16" s="65">
        <v>11</v>
      </c>
      <c r="H16" s="71" t="s">
        <v>27</v>
      </c>
      <c r="I16" s="66">
        <v>1</v>
      </c>
      <c r="J16" s="72"/>
      <c r="K16" s="65">
        <v>11</v>
      </c>
      <c r="L16" s="71" t="s">
        <v>27</v>
      </c>
      <c r="M16" s="66">
        <v>9</v>
      </c>
      <c r="N16" s="72"/>
      <c r="O16" s="65">
        <v>11</v>
      </c>
      <c r="P16" s="71" t="s">
        <v>27</v>
      </c>
      <c r="Q16" s="66">
        <v>4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Markus Perkkiö, OPT-86  -  Alexey Vyskubov, PT-Espoo</v>
      </c>
      <c r="G17" s="93">
        <v>11</v>
      </c>
      <c r="H17" s="81" t="s">
        <v>27</v>
      </c>
      <c r="I17" s="94">
        <v>4</v>
      </c>
      <c r="J17" s="72"/>
      <c r="K17" s="65">
        <v>11</v>
      </c>
      <c r="L17" s="71" t="s">
        <v>27</v>
      </c>
      <c r="M17" s="66">
        <v>7</v>
      </c>
      <c r="N17" s="72"/>
      <c r="O17" s="65">
        <v>11</v>
      </c>
      <c r="P17" s="71" t="s">
        <v>27</v>
      </c>
      <c r="Q17" s="66">
        <v>3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Samuli Soine, PT-Espoo  -  Alexey Vyskubov, PT-Espoo</v>
      </c>
      <c r="G19" s="65">
        <v>11</v>
      </c>
      <c r="H19" s="71" t="s">
        <v>27</v>
      </c>
      <c r="I19" s="66">
        <v>2</v>
      </c>
      <c r="J19" s="72"/>
      <c r="K19" s="65">
        <v>11</v>
      </c>
      <c r="L19" s="71" t="s">
        <v>27</v>
      </c>
      <c r="M19" s="66">
        <v>0</v>
      </c>
      <c r="N19" s="72"/>
      <c r="O19" s="65">
        <v>11</v>
      </c>
      <c r="P19" s="71" t="s">
        <v>27</v>
      </c>
      <c r="Q19" s="66">
        <v>9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Markus Perkkiö, OPT-86  -  Jyri Pulkkinen, KuPTS</v>
      </c>
      <c r="G20" s="65">
        <v>13</v>
      </c>
      <c r="H20" s="71" t="s">
        <v>27</v>
      </c>
      <c r="I20" s="66">
        <v>15</v>
      </c>
      <c r="J20" s="72"/>
      <c r="K20" s="65">
        <v>11</v>
      </c>
      <c r="L20" s="71" t="s">
        <v>27</v>
      </c>
      <c r="M20" s="66">
        <v>13</v>
      </c>
      <c r="N20" s="72"/>
      <c r="O20" s="65">
        <v>11</v>
      </c>
      <c r="P20" s="71" t="s">
        <v>27</v>
      </c>
      <c r="Q20" s="66">
        <v>8</v>
      </c>
      <c r="R20" s="73"/>
      <c r="S20" s="65">
        <v>11</v>
      </c>
      <c r="T20" s="71" t="s">
        <v>27</v>
      </c>
      <c r="U20" s="66">
        <v>4</v>
      </c>
      <c r="V20" s="73"/>
      <c r="W20" s="65">
        <v>4</v>
      </c>
      <c r="X20" s="71" t="s">
        <v>27</v>
      </c>
      <c r="Y20" s="66">
        <v>11</v>
      </c>
      <c r="Z20" s="72"/>
      <c r="AA20" s="72"/>
      <c r="AB20" s="74">
        <f>IF($G20-$I20&gt;0,1,0)+IF($K20-$M20&gt;0,1,0)+IF($O20-$Q20&gt;0,1,0)+IF($S20-$U20&gt;0,1,0)+IF($W20-$Y20&gt;0,1,0)</f>
        <v>2</v>
      </c>
      <c r="AC20" s="75" t="s">
        <v>27</v>
      </c>
      <c r="AD20" s="76">
        <f>IF($G20-$I20&lt;0,1,0)+IF($K20-$M20&lt;0,1,0)+IF($O20-$Q20&lt;0,1,0)+IF($S20-$U20&lt;0,1,0)+IF($W20-$Y20&lt;0,1,0)</f>
        <v>3</v>
      </c>
      <c r="AE20" s="77"/>
      <c r="AF20" s="78">
        <f>IF($AB20-$AD20&gt;0,1,0)</f>
        <v>0</v>
      </c>
      <c r="AG20" s="67" t="s">
        <v>27</v>
      </c>
      <c r="AH20" s="79">
        <f>IF($AB20-$AD20&lt;0,1,0)</f>
        <v>1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Samuli Soine, PT-Espoo  -  Markus Perkkiö, OPT-86</v>
      </c>
      <c r="G22" s="65">
        <v>11</v>
      </c>
      <c r="H22" s="71" t="s">
        <v>27</v>
      </c>
      <c r="I22" s="66">
        <v>2</v>
      </c>
      <c r="J22" s="72"/>
      <c r="K22" s="65">
        <v>11</v>
      </c>
      <c r="L22" s="71" t="s">
        <v>27</v>
      </c>
      <c r="M22" s="66">
        <v>4</v>
      </c>
      <c r="N22" s="72"/>
      <c r="O22" s="65">
        <v>11</v>
      </c>
      <c r="P22" s="71" t="s">
        <v>27</v>
      </c>
      <c r="Q22" s="66">
        <v>4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Jyri Pulkkinen, KuPTS  -  Alexey Vyskubov, PT-Espoo</v>
      </c>
      <c r="G23" s="65">
        <v>13</v>
      </c>
      <c r="H23" s="71" t="s">
        <v>27</v>
      </c>
      <c r="I23" s="66">
        <v>11</v>
      </c>
      <c r="J23" s="72"/>
      <c r="K23" s="65">
        <v>5</v>
      </c>
      <c r="L23" s="71" t="s">
        <v>27</v>
      </c>
      <c r="M23" s="66">
        <v>11</v>
      </c>
      <c r="N23" s="72"/>
      <c r="O23" s="65">
        <v>11</v>
      </c>
      <c r="P23" s="71" t="s">
        <v>27</v>
      </c>
      <c r="Q23" s="66">
        <v>13</v>
      </c>
      <c r="R23" s="73"/>
      <c r="S23" s="65">
        <v>11</v>
      </c>
      <c r="T23" s="71" t="s">
        <v>27</v>
      </c>
      <c r="U23" s="66">
        <v>5</v>
      </c>
      <c r="V23" s="73"/>
      <c r="W23" s="65">
        <v>11</v>
      </c>
      <c r="X23" s="71" t="s">
        <v>27</v>
      </c>
      <c r="Y23" s="66">
        <v>5</v>
      </c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2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52</v>
      </c>
      <c r="C27" s="31"/>
      <c r="D27" s="31"/>
    </row>
    <row r="28" spans="2:35" ht="14.25" customHeight="1">
      <c r="B28" s="12"/>
      <c r="C28" s="13"/>
      <c r="D28" s="14"/>
      <c r="E28" s="126">
        <v>1</v>
      </c>
      <c r="F28" s="127"/>
      <c r="G28" s="127"/>
      <c r="H28" s="127"/>
      <c r="I28" s="128"/>
      <c r="J28" s="126">
        <v>2</v>
      </c>
      <c r="K28" s="129"/>
      <c r="L28" s="129"/>
      <c r="M28" s="129"/>
      <c r="N28" s="130"/>
      <c r="O28" s="126">
        <v>3</v>
      </c>
      <c r="P28" s="129"/>
      <c r="Q28" s="129"/>
      <c r="R28" s="129"/>
      <c r="S28" s="130"/>
      <c r="T28" s="126">
        <v>4</v>
      </c>
      <c r="U28" s="129"/>
      <c r="V28" s="129"/>
      <c r="W28" s="129"/>
      <c r="X28" s="130"/>
      <c r="Y28" s="126" t="s">
        <v>0</v>
      </c>
      <c r="Z28" s="127"/>
      <c r="AA28" s="127"/>
      <c r="AB28" s="127"/>
      <c r="AC28" s="128"/>
      <c r="AD28" s="126" t="s">
        <v>1</v>
      </c>
      <c r="AE28" s="127"/>
      <c r="AF28" s="127"/>
      <c r="AG28" s="127"/>
      <c r="AH28" s="128"/>
      <c r="AI28" s="29" t="s">
        <v>2</v>
      </c>
    </row>
    <row r="29" spans="1:35" ht="14.25" customHeight="1">
      <c r="A29" s="20">
        <v>55</v>
      </c>
      <c r="B29" s="30">
        <v>1</v>
      </c>
      <c r="C29" s="36">
        <v>13</v>
      </c>
      <c r="D29" s="14" t="str">
        <f>IF(A29=0,"",INDEX(Nimet!$A$2:$D$251,A29,4))</f>
        <v>Mikko Kantola, TuKa</v>
      </c>
      <c r="E29" s="131"/>
      <c r="F29" s="132"/>
      <c r="G29" s="132"/>
      <c r="H29" s="132"/>
      <c r="I29" s="133"/>
      <c r="J29" s="134" t="str">
        <f>CONCATENATE(AB41,"-",AD41)</f>
        <v>3-1</v>
      </c>
      <c r="K29" s="135"/>
      <c r="L29" s="135"/>
      <c r="M29" s="135"/>
      <c r="N29" s="136"/>
      <c r="O29" s="134" t="str">
        <f>CONCATENATE(AB35,"-",AD35)</f>
        <v>3-0</v>
      </c>
      <c r="P29" s="135"/>
      <c r="Q29" s="135"/>
      <c r="R29" s="135"/>
      <c r="S29" s="136"/>
      <c r="T29" s="134" t="str">
        <f>CONCATENATE(AB38,"-",AD38)</f>
        <v>3-0</v>
      </c>
      <c r="U29" s="135"/>
      <c r="V29" s="135"/>
      <c r="W29" s="135"/>
      <c r="X29" s="136"/>
      <c r="Y29" s="126" t="str">
        <f>CONCATENATE(AF35+AF38+AF41,"-",AH35+AH38+AH41)</f>
        <v>3-0</v>
      </c>
      <c r="Z29" s="129"/>
      <c r="AA29" s="129"/>
      <c r="AB29" s="129"/>
      <c r="AC29" s="130"/>
      <c r="AD29" s="126" t="str">
        <f>CONCATENATE(AB35+AB38+AB41,"-",AD35+AD38+AD41)</f>
        <v>9-1</v>
      </c>
      <c r="AE29" s="129"/>
      <c r="AF29" s="129"/>
      <c r="AG29" s="129"/>
      <c r="AH29" s="130"/>
      <c r="AI29" s="70">
        <v>1</v>
      </c>
    </row>
    <row r="30" spans="1:35" ht="14.25" customHeight="1">
      <c r="A30" s="20">
        <v>83</v>
      </c>
      <c r="B30" s="30">
        <v>2</v>
      </c>
      <c r="C30" s="36">
        <v>60</v>
      </c>
      <c r="D30" s="14" t="str">
        <f>IF(A30=0,"",INDEX(Nimet!$A$2:$D$251,A30,4))</f>
        <v>Pekka Kolppanen, Westika</v>
      </c>
      <c r="E30" s="134" t="str">
        <f>CONCATENATE(AD41,"-",AB41)</f>
        <v>1-3</v>
      </c>
      <c r="F30" s="135"/>
      <c r="G30" s="135"/>
      <c r="H30" s="135"/>
      <c r="I30" s="136"/>
      <c r="J30" s="131"/>
      <c r="K30" s="132"/>
      <c r="L30" s="132"/>
      <c r="M30" s="132"/>
      <c r="N30" s="133"/>
      <c r="O30" s="134" t="str">
        <f>CONCATENATE(AB39,"-",AD39)</f>
        <v>3-0</v>
      </c>
      <c r="P30" s="135"/>
      <c r="Q30" s="135"/>
      <c r="R30" s="135"/>
      <c r="S30" s="136"/>
      <c r="T30" s="134" t="str">
        <f>CONCATENATE(AB36,"-",AD36)</f>
        <v>3-0</v>
      </c>
      <c r="U30" s="135"/>
      <c r="V30" s="135"/>
      <c r="W30" s="135"/>
      <c r="X30" s="136"/>
      <c r="Y30" s="126" t="str">
        <f>CONCATENATE(AF36+AF39+AH41,"-",AH36+AH39+AF41)</f>
        <v>2-1</v>
      </c>
      <c r="Z30" s="129"/>
      <c r="AA30" s="129"/>
      <c r="AB30" s="129"/>
      <c r="AC30" s="130"/>
      <c r="AD30" s="126" t="str">
        <f>CONCATENATE(AB36+AB39+AD41,"-",AD36+AD39+AB41)</f>
        <v>7-3</v>
      </c>
      <c r="AE30" s="129"/>
      <c r="AF30" s="129"/>
      <c r="AG30" s="129"/>
      <c r="AH30" s="130"/>
      <c r="AI30" s="70">
        <v>2</v>
      </c>
    </row>
    <row r="31" spans="1:35" ht="14.25" customHeight="1">
      <c r="A31" s="20">
        <v>97</v>
      </c>
      <c r="B31" s="30">
        <v>3</v>
      </c>
      <c r="C31" s="36">
        <v>75</v>
      </c>
      <c r="D31" s="14" t="str">
        <f>IF(A31=0,"",INDEX(Nimet!$A$2:$D$251,A31,4))</f>
        <v>Aleksi Hyttinen, JPT</v>
      </c>
      <c r="E31" s="134" t="str">
        <f>CONCATENATE(AD35,"-",AB35)</f>
        <v>0-3</v>
      </c>
      <c r="F31" s="135"/>
      <c r="G31" s="135"/>
      <c r="H31" s="135"/>
      <c r="I31" s="136"/>
      <c r="J31" s="134" t="str">
        <f>CONCATENATE(AD39,"-",AB39)</f>
        <v>0-3</v>
      </c>
      <c r="K31" s="135"/>
      <c r="L31" s="135"/>
      <c r="M31" s="135"/>
      <c r="N31" s="136"/>
      <c r="O31" s="131"/>
      <c r="P31" s="132"/>
      <c r="Q31" s="132"/>
      <c r="R31" s="132"/>
      <c r="S31" s="133"/>
      <c r="T31" s="134" t="str">
        <f>CONCATENATE(AB42,"-",AD42)</f>
        <v>3-0</v>
      </c>
      <c r="U31" s="135"/>
      <c r="V31" s="135"/>
      <c r="W31" s="135"/>
      <c r="X31" s="136"/>
      <c r="Y31" s="126" t="str">
        <f>CONCATENATE(AH35+AH39+AF42,"-",AF35+AF39+AH42)</f>
        <v>1-2</v>
      </c>
      <c r="Z31" s="129"/>
      <c r="AA31" s="129"/>
      <c r="AB31" s="129"/>
      <c r="AC31" s="130"/>
      <c r="AD31" s="126" t="str">
        <f>CONCATENATE(AD35+AD39+AB42,"-",AB35+AB39+AD42)</f>
        <v>3-6</v>
      </c>
      <c r="AE31" s="129"/>
      <c r="AF31" s="129"/>
      <c r="AG31" s="129"/>
      <c r="AH31" s="130"/>
      <c r="AI31" s="70">
        <v>3</v>
      </c>
    </row>
    <row r="32" spans="1:35" ht="14.25" customHeight="1">
      <c r="A32" s="20">
        <v>48</v>
      </c>
      <c r="B32" s="30">
        <v>4</v>
      </c>
      <c r="C32" s="36"/>
      <c r="D32" s="14" t="str">
        <f>IF(A32=0,"",INDEX(Nimet!$A$2:$D$251,A32,4))</f>
        <v>Mikko Vuoti, OPT-86</v>
      </c>
      <c r="E32" s="134" t="str">
        <f>CONCATENATE(AD38,"-",AB38)</f>
        <v>0-3</v>
      </c>
      <c r="F32" s="135"/>
      <c r="G32" s="135"/>
      <c r="H32" s="135"/>
      <c r="I32" s="136"/>
      <c r="J32" s="134" t="str">
        <f>CONCATENATE(AD36,"-",AB36)</f>
        <v>0-3</v>
      </c>
      <c r="K32" s="135"/>
      <c r="L32" s="135"/>
      <c r="M32" s="135"/>
      <c r="N32" s="136"/>
      <c r="O32" s="134" t="str">
        <f>CONCATENATE(AD42,"-",AB42)</f>
        <v>0-3</v>
      </c>
      <c r="P32" s="135"/>
      <c r="Q32" s="135"/>
      <c r="R32" s="135"/>
      <c r="S32" s="136"/>
      <c r="T32" s="131"/>
      <c r="U32" s="132"/>
      <c r="V32" s="132"/>
      <c r="W32" s="132"/>
      <c r="X32" s="133"/>
      <c r="Y32" s="126" t="str">
        <f>CONCATENATE(AH36+AH38+AH42,"-",AF36+AF38+AF42)</f>
        <v>0-3</v>
      </c>
      <c r="Z32" s="129"/>
      <c r="AA32" s="129"/>
      <c r="AB32" s="129"/>
      <c r="AC32" s="130"/>
      <c r="AD32" s="126" t="str">
        <f>CONCATENATE(AD36+AD38+AD42,"-",AB36+AB38+AB42)</f>
        <v>0-9</v>
      </c>
      <c r="AE32" s="129"/>
      <c r="AF32" s="129"/>
      <c r="AG32" s="129"/>
      <c r="AH32" s="130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Mikko Kantola, TuKa  -  Aleksi Hyttinen, JPT</v>
      </c>
      <c r="G35" s="65">
        <v>11</v>
      </c>
      <c r="H35" s="71" t="s">
        <v>27</v>
      </c>
      <c r="I35" s="66">
        <v>3</v>
      </c>
      <c r="J35" s="72"/>
      <c r="K35" s="65">
        <v>13</v>
      </c>
      <c r="L35" s="71" t="s">
        <v>27</v>
      </c>
      <c r="M35" s="66">
        <v>11</v>
      </c>
      <c r="N35" s="72"/>
      <c r="O35" s="65">
        <v>11</v>
      </c>
      <c r="P35" s="71" t="s">
        <v>27</v>
      </c>
      <c r="Q35" s="66">
        <v>6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Pekka Kolppanen, Westika  -  Mikko Vuoti, OPT-86</v>
      </c>
      <c r="G36" s="93">
        <v>11</v>
      </c>
      <c r="H36" s="81" t="s">
        <v>27</v>
      </c>
      <c r="I36" s="94">
        <v>3</v>
      </c>
      <c r="J36" s="72"/>
      <c r="K36" s="65">
        <v>11</v>
      </c>
      <c r="L36" s="71" t="s">
        <v>27</v>
      </c>
      <c r="M36" s="66">
        <v>8</v>
      </c>
      <c r="N36" s="72"/>
      <c r="O36" s="65">
        <v>11</v>
      </c>
      <c r="P36" s="71" t="s">
        <v>27</v>
      </c>
      <c r="Q36" s="66">
        <v>2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Mikko Kantola, TuKa  -  Mikko Vuoti, OPT-86</v>
      </c>
      <c r="G38" s="65">
        <v>11</v>
      </c>
      <c r="H38" s="71" t="s">
        <v>27</v>
      </c>
      <c r="I38" s="66">
        <v>8</v>
      </c>
      <c r="J38" s="72"/>
      <c r="K38" s="65">
        <v>11</v>
      </c>
      <c r="L38" s="71" t="s">
        <v>27</v>
      </c>
      <c r="M38" s="66">
        <v>4</v>
      </c>
      <c r="N38" s="72"/>
      <c r="O38" s="65">
        <v>11</v>
      </c>
      <c r="P38" s="71" t="s">
        <v>27</v>
      </c>
      <c r="Q38" s="66">
        <v>8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Pekka Kolppanen, Westika  -  Aleksi Hyttinen, JPT</v>
      </c>
      <c r="G39" s="65">
        <v>11</v>
      </c>
      <c r="H39" s="71" t="s">
        <v>27</v>
      </c>
      <c r="I39" s="66">
        <v>9</v>
      </c>
      <c r="J39" s="72"/>
      <c r="K39" s="65">
        <v>13</v>
      </c>
      <c r="L39" s="71" t="s">
        <v>27</v>
      </c>
      <c r="M39" s="66">
        <v>11</v>
      </c>
      <c r="N39" s="72"/>
      <c r="O39" s="65">
        <v>11</v>
      </c>
      <c r="P39" s="71" t="s">
        <v>27</v>
      </c>
      <c r="Q39" s="66">
        <v>7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Mikko Kantola, TuKa  -  Pekka Kolppanen, Westika</v>
      </c>
      <c r="G41" s="65">
        <v>11</v>
      </c>
      <c r="H41" s="71" t="s">
        <v>27</v>
      </c>
      <c r="I41" s="66">
        <v>8</v>
      </c>
      <c r="J41" s="72"/>
      <c r="K41" s="65">
        <v>9</v>
      </c>
      <c r="L41" s="71" t="s">
        <v>27</v>
      </c>
      <c r="M41" s="66">
        <v>11</v>
      </c>
      <c r="N41" s="72"/>
      <c r="O41" s="65">
        <v>11</v>
      </c>
      <c r="P41" s="71" t="s">
        <v>27</v>
      </c>
      <c r="Q41" s="66">
        <v>9</v>
      </c>
      <c r="R41" s="73"/>
      <c r="S41" s="65">
        <v>11</v>
      </c>
      <c r="T41" s="71" t="s">
        <v>27</v>
      </c>
      <c r="U41" s="66">
        <v>5</v>
      </c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1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Aleksi Hyttinen, JPT  -  Mikko Vuoti, OPT-86</v>
      </c>
      <c r="G42" s="65">
        <v>11</v>
      </c>
      <c r="H42" s="71" t="s">
        <v>27</v>
      </c>
      <c r="I42" s="66">
        <v>1</v>
      </c>
      <c r="J42" s="72"/>
      <c r="K42" s="65">
        <v>11</v>
      </c>
      <c r="L42" s="71" t="s">
        <v>27</v>
      </c>
      <c r="M42" s="66">
        <v>9</v>
      </c>
      <c r="N42" s="72"/>
      <c r="O42" s="65">
        <v>11</v>
      </c>
      <c r="P42" s="71" t="s">
        <v>27</v>
      </c>
      <c r="Q42" s="66">
        <v>6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AI14" sqref="AI1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215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64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77</v>
      </c>
      <c r="AI6" s="28"/>
      <c r="AJ6" s="28"/>
      <c r="AK6" s="28"/>
    </row>
    <row r="7" ht="15" customHeight="1">
      <c r="B7" s="9"/>
    </row>
    <row r="8" spans="2:4" ht="14.25" customHeight="1">
      <c r="B8" s="95" t="s">
        <v>53</v>
      </c>
      <c r="C8" s="31"/>
      <c r="D8" s="31"/>
    </row>
    <row r="9" spans="2:35" ht="14.25" customHeight="1">
      <c r="B9" s="12"/>
      <c r="C9" s="13"/>
      <c r="D9" s="14"/>
      <c r="E9" s="126">
        <v>1</v>
      </c>
      <c r="F9" s="127"/>
      <c r="G9" s="127"/>
      <c r="H9" s="127"/>
      <c r="I9" s="128"/>
      <c r="J9" s="126">
        <v>2</v>
      </c>
      <c r="K9" s="129"/>
      <c r="L9" s="129"/>
      <c r="M9" s="129"/>
      <c r="N9" s="130"/>
      <c r="O9" s="126">
        <v>3</v>
      </c>
      <c r="P9" s="129"/>
      <c r="Q9" s="129"/>
      <c r="R9" s="129"/>
      <c r="S9" s="130"/>
      <c r="T9" s="126">
        <v>4</v>
      </c>
      <c r="U9" s="129"/>
      <c r="V9" s="129"/>
      <c r="W9" s="129"/>
      <c r="X9" s="130"/>
      <c r="Y9" s="126" t="s">
        <v>0</v>
      </c>
      <c r="Z9" s="127"/>
      <c r="AA9" s="127"/>
      <c r="AB9" s="127"/>
      <c r="AC9" s="128"/>
      <c r="AD9" s="126" t="s">
        <v>1</v>
      </c>
      <c r="AE9" s="127"/>
      <c r="AF9" s="127"/>
      <c r="AG9" s="127"/>
      <c r="AH9" s="128"/>
      <c r="AI9" s="29" t="s">
        <v>2</v>
      </c>
    </row>
    <row r="10" spans="1:35" ht="14.25" customHeight="1">
      <c r="A10" s="20">
        <v>44</v>
      </c>
      <c r="B10" s="30">
        <v>1</v>
      </c>
      <c r="C10" s="36">
        <v>15</v>
      </c>
      <c r="D10" s="14" t="str">
        <f>IF(A10=0,"",INDEX(Nimet!$A$2:$D$251,A10,4))</f>
        <v>Pekka Ågren, OPT-86</v>
      </c>
      <c r="E10" s="131"/>
      <c r="F10" s="132"/>
      <c r="G10" s="132"/>
      <c r="H10" s="132"/>
      <c r="I10" s="133"/>
      <c r="J10" s="134" t="str">
        <f>CONCATENATE(AB22,"-",AD22)</f>
        <v>3-0</v>
      </c>
      <c r="K10" s="135"/>
      <c r="L10" s="135"/>
      <c r="M10" s="135"/>
      <c r="N10" s="136"/>
      <c r="O10" s="134" t="str">
        <f>CONCATENATE(AB16,"-",AD16)</f>
        <v>3-0</v>
      </c>
      <c r="P10" s="135"/>
      <c r="Q10" s="135"/>
      <c r="R10" s="135"/>
      <c r="S10" s="136"/>
      <c r="T10" s="134" t="str">
        <f>CONCATENATE(AB19,"-",AD19)</f>
        <v>3-0</v>
      </c>
      <c r="U10" s="135"/>
      <c r="V10" s="135"/>
      <c r="W10" s="135"/>
      <c r="X10" s="136"/>
      <c r="Y10" s="126" t="str">
        <f>CONCATENATE(AF16+AF19+AF22,"-",AH16+AH19+AH22)</f>
        <v>3-0</v>
      </c>
      <c r="Z10" s="129"/>
      <c r="AA10" s="129"/>
      <c r="AB10" s="129"/>
      <c r="AC10" s="130"/>
      <c r="AD10" s="126" t="str">
        <f>CONCATENATE(AB16+AB19+AB22,"-",AD16+AD19+AD22)</f>
        <v>9-0</v>
      </c>
      <c r="AE10" s="129"/>
      <c r="AF10" s="129"/>
      <c r="AG10" s="129"/>
      <c r="AH10" s="130"/>
      <c r="AI10" s="70">
        <v>1</v>
      </c>
    </row>
    <row r="11" spans="1:35" ht="14.25" customHeight="1">
      <c r="A11" s="20">
        <v>37</v>
      </c>
      <c r="B11" s="30">
        <v>2</v>
      </c>
      <c r="C11" s="36">
        <v>59</v>
      </c>
      <c r="D11" s="14" t="str">
        <f>IF(A11=0,"",INDEX(Nimet!$A$2:$D$251,A11,4))</f>
        <v>Henri Makkonen, TTC Boom</v>
      </c>
      <c r="E11" s="134" t="str">
        <f>CONCATENATE(AD22,"-",AB22)</f>
        <v>0-3</v>
      </c>
      <c r="F11" s="135"/>
      <c r="G11" s="135"/>
      <c r="H11" s="135"/>
      <c r="I11" s="136"/>
      <c r="J11" s="131"/>
      <c r="K11" s="132"/>
      <c r="L11" s="132"/>
      <c r="M11" s="132"/>
      <c r="N11" s="133"/>
      <c r="O11" s="134" t="str">
        <f>CONCATENATE(AB20,"-",AD20)</f>
        <v>3-0</v>
      </c>
      <c r="P11" s="135"/>
      <c r="Q11" s="135"/>
      <c r="R11" s="135"/>
      <c r="S11" s="136"/>
      <c r="T11" s="134" t="str">
        <f>CONCATENATE(AB17,"-",AD17)</f>
        <v>3-0</v>
      </c>
      <c r="U11" s="135"/>
      <c r="V11" s="135"/>
      <c r="W11" s="135"/>
      <c r="X11" s="136"/>
      <c r="Y11" s="126" t="str">
        <f>CONCATENATE(AF17+AF20+AH22,"-",AH17+AH20+AF22)</f>
        <v>2-1</v>
      </c>
      <c r="Z11" s="129"/>
      <c r="AA11" s="129"/>
      <c r="AB11" s="129"/>
      <c r="AC11" s="130"/>
      <c r="AD11" s="126" t="str">
        <f>CONCATENATE(AB17+AB20+AD22,"-",AD17+AD20+AB22)</f>
        <v>6-3</v>
      </c>
      <c r="AE11" s="129"/>
      <c r="AF11" s="129"/>
      <c r="AG11" s="129"/>
      <c r="AH11" s="130"/>
      <c r="AI11" s="70">
        <v>2</v>
      </c>
    </row>
    <row r="12" spans="1:35" ht="14.25" customHeight="1">
      <c r="A12" s="20">
        <v>84</v>
      </c>
      <c r="B12" s="30">
        <v>3</v>
      </c>
      <c r="C12" s="36">
        <v>69</v>
      </c>
      <c r="D12" s="14" t="str">
        <f>IF(A12=0,"",INDEX(Nimet!$A$2:$D$251,A12,4))</f>
        <v>Kyösti Kurunmäki, Westika</v>
      </c>
      <c r="E12" s="134" t="str">
        <f>CONCATENATE(AD16,"-",AB16)</f>
        <v>0-3</v>
      </c>
      <c r="F12" s="135"/>
      <c r="G12" s="135"/>
      <c r="H12" s="135"/>
      <c r="I12" s="136"/>
      <c r="J12" s="134" t="str">
        <f>CONCATENATE(AD20,"-",AB20)</f>
        <v>0-3</v>
      </c>
      <c r="K12" s="135"/>
      <c r="L12" s="135"/>
      <c r="M12" s="135"/>
      <c r="N12" s="136"/>
      <c r="O12" s="131"/>
      <c r="P12" s="132"/>
      <c r="Q12" s="132"/>
      <c r="R12" s="132"/>
      <c r="S12" s="133"/>
      <c r="T12" s="134" t="str">
        <f>CONCATENATE(AB23,"-",AD23)</f>
        <v>3-1</v>
      </c>
      <c r="U12" s="135"/>
      <c r="V12" s="135"/>
      <c r="W12" s="135"/>
      <c r="X12" s="136"/>
      <c r="Y12" s="126" t="str">
        <f>CONCATENATE(AH16+AH20+AF23,"-",AF16+AF20+AH23)</f>
        <v>1-2</v>
      </c>
      <c r="Z12" s="129"/>
      <c r="AA12" s="129"/>
      <c r="AB12" s="129"/>
      <c r="AC12" s="130"/>
      <c r="AD12" s="126" t="str">
        <f>CONCATENATE(AD16+AD20+AB23,"-",AB16+AB20+AD23)</f>
        <v>3-7</v>
      </c>
      <c r="AE12" s="129"/>
      <c r="AF12" s="129"/>
      <c r="AG12" s="129"/>
      <c r="AH12" s="130"/>
      <c r="AI12" s="70">
        <v>3</v>
      </c>
    </row>
    <row r="13" spans="1:35" ht="14.25" customHeight="1">
      <c r="A13" s="20">
        <v>90</v>
      </c>
      <c r="B13" s="30">
        <v>4</v>
      </c>
      <c r="C13" s="36"/>
      <c r="D13" s="14" t="str">
        <f>IF(A13=0,"",INDEX(Nimet!$A$2:$D$251,A13,4))</f>
        <v>Lasse Vimpari, YNM</v>
      </c>
      <c r="E13" s="134" t="str">
        <f>CONCATENATE(AD19,"-",AB19)</f>
        <v>0-3</v>
      </c>
      <c r="F13" s="135"/>
      <c r="G13" s="135"/>
      <c r="H13" s="135"/>
      <c r="I13" s="136"/>
      <c r="J13" s="134" t="str">
        <f>CONCATENATE(AD17,"-",AB17)</f>
        <v>0-3</v>
      </c>
      <c r="K13" s="135"/>
      <c r="L13" s="135"/>
      <c r="M13" s="135"/>
      <c r="N13" s="136"/>
      <c r="O13" s="134" t="str">
        <f>CONCATENATE(AD23,"-",AB23)</f>
        <v>1-3</v>
      </c>
      <c r="P13" s="135"/>
      <c r="Q13" s="135"/>
      <c r="R13" s="135"/>
      <c r="S13" s="136"/>
      <c r="T13" s="131"/>
      <c r="U13" s="132"/>
      <c r="V13" s="132"/>
      <c r="W13" s="132"/>
      <c r="X13" s="133"/>
      <c r="Y13" s="126" t="str">
        <f>CONCATENATE(AH17+AH19+AH23,"-",AF17+AF19+AF23)</f>
        <v>0-3</v>
      </c>
      <c r="Z13" s="129"/>
      <c r="AA13" s="129"/>
      <c r="AB13" s="129"/>
      <c r="AC13" s="130"/>
      <c r="AD13" s="126" t="str">
        <f>CONCATENATE(AD17+AD19+AD23,"-",AB17+AB19+AB23)</f>
        <v>1-9</v>
      </c>
      <c r="AE13" s="129"/>
      <c r="AF13" s="129"/>
      <c r="AG13" s="129"/>
      <c r="AH13" s="130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Pekka Ågren, OPT-86  -  Kyösti Kurunmäki, Westika</v>
      </c>
      <c r="G16" s="65">
        <v>11</v>
      </c>
      <c r="H16" s="71" t="s">
        <v>27</v>
      </c>
      <c r="I16" s="66">
        <v>5</v>
      </c>
      <c r="J16" s="72"/>
      <c r="K16" s="65">
        <v>11</v>
      </c>
      <c r="L16" s="71" t="s">
        <v>27</v>
      </c>
      <c r="M16" s="66">
        <v>7</v>
      </c>
      <c r="N16" s="72"/>
      <c r="O16" s="65">
        <v>11</v>
      </c>
      <c r="P16" s="71" t="s">
        <v>27</v>
      </c>
      <c r="Q16" s="66">
        <v>6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Henri Makkonen, TTC Boom  -  Lasse Vimpari, YNM</v>
      </c>
      <c r="G17" s="93">
        <v>11</v>
      </c>
      <c r="H17" s="81" t="s">
        <v>27</v>
      </c>
      <c r="I17" s="94">
        <v>5</v>
      </c>
      <c r="J17" s="72"/>
      <c r="K17" s="65">
        <v>11</v>
      </c>
      <c r="L17" s="71" t="s">
        <v>27</v>
      </c>
      <c r="M17" s="66">
        <v>3</v>
      </c>
      <c r="N17" s="72"/>
      <c r="O17" s="65">
        <v>11</v>
      </c>
      <c r="P17" s="71" t="s">
        <v>27</v>
      </c>
      <c r="Q17" s="66">
        <v>6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Pekka Ågren, OPT-86  -  Lasse Vimpari, YNM</v>
      </c>
      <c r="G19" s="65">
        <v>11</v>
      </c>
      <c r="H19" s="71" t="s">
        <v>27</v>
      </c>
      <c r="I19" s="66">
        <v>6</v>
      </c>
      <c r="J19" s="72"/>
      <c r="K19" s="65">
        <v>11</v>
      </c>
      <c r="L19" s="71" t="s">
        <v>27</v>
      </c>
      <c r="M19" s="66">
        <v>5</v>
      </c>
      <c r="N19" s="72"/>
      <c r="O19" s="65">
        <v>11</v>
      </c>
      <c r="P19" s="71" t="s">
        <v>27</v>
      </c>
      <c r="Q19" s="66">
        <v>4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Henri Makkonen, TTC Boom  -  Kyösti Kurunmäki, Westika</v>
      </c>
      <c r="G20" s="65">
        <v>11</v>
      </c>
      <c r="H20" s="71" t="s">
        <v>27</v>
      </c>
      <c r="I20" s="66">
        <v>8</v>
      </c>
      <c r="J20" s="72"/>
      <c r="K20" s="65">
        <v>11</v>
      </c>
      <c r="L20" s="71" t="s">
        <v>27</v>
      </c>
      <c r="M20" s="66">
        <v>3</v>
      </c>
      <c r="N20" s="72"/>
      <c r="O20" s="65">
        <v>11</v>
      </c>
      <c r="P20" s="71" t="s">
        <v>27</v>
      </c>
      <c r="Q20" s="66">
        <v>5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Pekka Ågren, OPT-86  -  Henri Makkonen, TTC Boom</v>
      </c>
      <c r="G22" s="65">
        <v>11</v>
      </c>
      <c r="H22" s="71" t="s">
        <v>27</v>
      </c>
      <c r="I22" s="66">
        <v>4</v>
      </c>
      <c r="J22" s="72"/>
      <c r="K22" s="65">
        <v>11</v>
      </c>
      <c r="L22" s="71" t="s">
        <v>27</v>
      </c>
      <c r="M22" s="66">
        <v>8</v>
      </c>
      <c r="N22" s="72"/>
      <c r="O22" s="65">
        <v>11</v>
      </c>
      <c r="P22" s="71" t="s">
        <v>27</v>
      </c>
      <c r="Q22" s="66">
        <v>6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Kyösti Kurunmäki, Westika  -  Lasse Vimpari, YNM</v>
      </c>
      <c r="G23" s="65">
        <v>11</v>
      </c>
      <c r="H23" s="71" t="s">
        <v>27</v>
      </c>
      <c r="I23" s="66">
        <v>6</v>
      </c>
      <c r="J23" s="72"/>
      <c r="K23" s="65">
        <v>13</v>
      </c>
      <c r="L23" s="71" t="s">
        <v>27</v>
      </c>
      <c r="M23" s="66">
        <v>15</v>
      </c>
      <c r="N23" s="72"/>
      <c r="O23" s="65">
        <v>11</v>
      </c>
      <c r="P23" s="71" t="s">
        <v>27</v>
      </c>
      <c r="Q23" s="66">
        <v>4</v>
      </c>
      <c r="R23" s="73"/>
      <c r="S23" s="65">
        <v>11</v>
      </c>
      <c r="T23" s="71" t="s">
        <v>27</v>
      </c>
      <c r="U23" s="66">
        <v>4</v>
      </c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1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54</v>
      </c>
      <c r="C27" s="31"/>
      <c r="D27" s="31"/>
    </row>
    <row r="28" spans="2:35" ht="14.25" customHeight="1">
      <c r="B28" s="12"/>
      <c r="C28" s="13"/>
      <c r="D28" s="14"/>
      <c r="E28" s="126">
        <v>1</v>
      </c>
      <c r="F28" s="127"/>
      <c r="G28" s="127"/>
      <c r="H28" s="127"/>
      <c r="I28" s="128"/>
      <c r="J28" s="126">
        <v>2</v>
      </c>
      <c r="K28" s="129"/>
      <c r="L28" s="129"/>
      <c r="M28" s="129"/>
      <c r="N28" s="130"/>
      <c r="O28" s="126">
        <v>3</v>
      </c>
      <c r="P28" s="129"/>
      <c r="Q28" s="129"/>
      <c r="R28" s="129"/>
      <c r="S28" s="130"/>
      <c r="T28" s="126">
        <v>4</v>
      </c>
      <c r="U28" s="129"/>
      <c r="V28" s="129"/>
      <c r="W28" s="129"/>
      <c r="X28" s="130"/>
      <c r="Y28" s="126" t="s">
        <v>0</v>
      </c>
      <c r="Z28" s="127"/>
      <c r="AA28" s="127"/>
      <c r="AB28" s="127"/>
      <c r="AC28" s="128"/>
      <c r="AD28" s="126" t="s">
        <v>1</v>
      </c>
      <c r="AE28" s="127"/>
      <c r="AF28" s="127"/>
      <c r="AG28" s="127"/>
      <c r="AH28" s="128"/>
      <c r="AI28" s="29" t="s">
        <v>2</v>
      </c>
    </row>
    <row r="29" spans="1:35" ht="14.25" customHeight="1">
      <c r="A29" s="20">
        <v>56</v>
      </c>
      <c r="B29" s="30">
        <v>1</v>
      </c>
      <c r="C29" s="36">
        <v>16</v>
      </c>
      <c r="D29" s="14" t="str">
        <f>IF(A29=0,"",INDEX(Nimet!$A$2:$D$251,A29,4))</f>
        <v>Roope Kantola, TuKa</v>
      </c>
      <c r="E29" s="131"/>
      <c r="F29" s="132"/>
      <c r="G29" s="132"/>
      <c r="H29" s="132"/>
      <c r="I29" s="133"/>
      <c r="J29" s="134" t="str">
        <f>CONCATENATE(AB41,"-",AD41)</f>
        <v>3-1</v>
      </c>
      <c r="K29" s="135"/>
      <c r="L29" s="135"/>
      <c r="M29" s="135"/>
      <c r="N29" s="136"/>
      <c r="O29" s="134" t="str">
        <f>CONCATENATE(AB35,"-",AD35)</f>
        <v>3-1</v>
      </c>
      <c r="P29" s="135"/>
      <c r="Q29" s="135"/>
      <c r="R29" s="135"/>
      <c r="S29" s="136"/>
      <c r="T29" s="134" t="str">
        <f>CONCATENATE(AB38,"-",AD38)</f>
        <v>3-0</v>
      </c>
      <c r="U29" s="135"/>
      <c r="V29" s="135"/>
      <c r="W29" s="135"/>
      <c r="X29" s="136"/>
      <c r="Y29" s="126" t="str">
        <f>CONCATENATE(AF35+AF38+AF41,"-",AH35+AH38+AH41)</f>
        <v>3-0</v>
      </c>
      <c r="Z29" s="129"/>
      <c r="AA29" s="129"/>
      <c r="AB29" s="129"/>
      <c r="AC29" s="130"/>
      <c r="AD29" s="126" t="str">
        <f>CONCATENATE(AB35+AB38+AB41,"-",AD35+AD38+AD41)</f>
        <v>9-2</v>
      </c>
      <c r="AE29" s="129"/>
      <c r="AF29" s="129"/>
      <c r="AG29" s="129"/>
      <c r="AH29" s="130"/>
      <c r="AI29" s="70">
        <v>1</v>
      </c>
    </row>
    <row r="30" spans="1:35" ht="14.25" customHeight="1">
      <c r="A30" s="20">
        <v>15</v>
      </c>
      <c r="B30" s="30">
        <v>2</v>
      </c>
      <c r="C30" s="36">
        <v>55</v>
      </c>
      <c r="D30" s="14" t="str">
        <f>IF(A30=0,"",INDEX(Nimet!$A$2:$D$251,A30,4))</f>
        <v>Olli-Ville Halonen, KuPTS</v>
      </c>
      <c r="E30" s="134" t="str">
        <f>CONCATENATE(AD41,"-",AB41)</f>
        <v>1-3</v>
      </c>
      <c r="F30" s="135"/>
      <c r="G30" s="135"/>
      <c r="H30" s="135"/>
      <c r="I30" s="136"/>
      <c r="J30" s="131"/>
      <c r="K30" s="132"/>
      <c r="L30" s="132"/>
      <c r="M30" s="132"/>
      <c r="N30" s="133"/>
      <c r="O30" s="134" t="str">
        <f>CONCATENATE(AB39,"-",AD39)</f>
        <v>3-0</v>
      </c>
      <c r="P30" s="135"/>
      <c r="Q30" s="135"/>
      <c r="R30" s="135"/>
      <c r="S30" s="136"/>
      <c r="T30" s="134" t="str">
        <f>CONCATENATE(AB36,"-",AD36)</f>
        <v>3-0</v>
      </c>
      <c r="U30" s="135"/>
      <c r="V30" s="135"/>
      <c r="W30" s="135"/>
      <c r="X30" s="136"/>
      <c r="Y30" s="126" t="str">
        <f>CONCATENATE(AF36+AF39+AH41,"-",AH36+AH39+AF41)</f>
        <v>2-1</v>
      </c>
      <c r="Z30" s="129"/>
      <c r="AA30" s="129"/>
      <c r="AB30" s="129"/>
      <c r="AC30" s="130"/>
      <c r="AD30" s="126" t="str">
        <f>CONCATENATE(AB36+AB39+AD41,"-",AD36+AD39+AB41)</f>
        <v>7-3</v>
      </c>
      <c r="AE30" s="129"/>
      <c r="AF30" s="129"/>
      <c r="AG30" s="129"/>
      <c r="AH30" s="130"/>
      <c r="AI30" s="70">
        <v>2</v>
      </c>
    </row>
    <row r="31" spans="1:35" ht="14.25" customHeight="1">
      <c r="A31" s="20">
        <v>42</v>
      </c>
      <c r="B31" s="30">
        <v>3</v>
      </c>
      <c r="C31" s="36">
        <v>77</v>
      </c>
      <c r="D31" s="14" t="str">
        <f>IF(A31=0,"",INDEX(Nimet!$A$2:$D$251,A31,4))</f>
        <v>Seppo Hiltunen, OPT-86</v>
      </c>
      <c r="E31" s="134" t="str">
        <f>CONCATENATE(AD35,"-",AB35)</f>
        <v>1-3</v>
      </c>
      <c r="F31" s="135"/>
      <c r="G31" s="135"/>
      <c r="H31" s="135"/>
      <c r="I31" s="136"/>
      <c r="J31" s="134" t="str">
        <f>CONCATENATE(AD39,"-",AB39)</f>
        <v>0-3</v>
      </c>
      <c r="K31" s="135"/>
      <c r="L31" s="135"/>
      <c r="M31" s="135"/>
      <c r="N31" s="136"/>
      <c r="O31" s="131"/>
      <c r="P31" s="132"/>
      <c r="Q31" s="132"/>
      <c r="R31" s="132"/>
      <c r="S31" s="133"/>
      <c r="T31" s="134" t="str">
        <f>CONCATENATE(AB42,"-",AD42)</f>
        <v>3-1</v>
      </c>
      <c r="U31" s="135"/>
      <c r="V31" s="135"/>
      <c r="W31" s="135"/>
      <c r="X31" s="136"/>
      <c r="Y31" s="126" t="str">
        <f>CONCATENATE(AH35+AH39+AF42,"-",AF35+AF39+AH42)</f>
        <v>1-2</v>
      </c>
      <c r="Z31" s="129"/>
      <c r="AA31" s="129"/>
      <c r="AB31" s="129"/>
      <c r="AC31" s="130"/>
      <c r="AD31" s="126" t="str">
        <f>CONCATENATE(AD35+AD39+AB42,"-",AB35+AB39+AD42)</f>
        <v>4-7</v>
      </c>
      <c r="AE31" s="129"/>
      <c r="AF31" s="129"/>
      <c r="AG31" s="129"/>
      <c r="AH31" s="130"/>
      <c r="AI31" s="70">
        <v>3</v>
      </c>
    </row>
    <row r="32" spans="1:35" ht="14.25" customHeight="1">
      <c r="A32" s="20">
        <v>53</v>
      </c>
      <c r="B32" s="30">
        <v>4</v>
      </c>
      <c r="C32" s="36"/>
      <c r="D32" s="14" t="str">
        <f>IF(A32=0,"",INDEX(Nimet!$A$2:$D$251,A32,4))</f>
        <v>Hanna Nyberg, TIP-70</v>
      </c>
      <c r="E32" s="134" t="str">
        <f>CONCATENATE(AD38,"-",AB38)</f>
        <v>0-3</v>
      </c>
      <c r="F32" s="135"/>
      <c r="G32" s="135"/>
      <c r="H32" s="135"/>
      <c r="I32" s="136"/>
      <c r="J32" s="134" t="str">
        <f>CONCATENATE(AD36,"-",AB36)</f>
        <v>0-3</v>
      </c>
      <c r="K32" s="135"/>
      <c r="L32" s="135"/>
      <c r="M32" s="135"/>
      <c r="N32" s="136"/>
      <c r="O32" s="134" t="str">
        <f>CONCATENATE(AD42,"-",AB42)</f>
        <v>1-3</v>
      </c>
      <c r="P32" s="135"/>
      <c r="Q32" s="135"/>
      <c r="R32" s="135"/>
      <c r="S32" s="136"/>
      <c r="T32" s="131"/>
      <c r="U32" s="132"/>
      <c r="V32" s="132"/>
      <c r="W32" s="132"/>
      <c r="X32" s="133"/>
      <c r="Y32" s="126" t="str">
        <f>CONCATENATE(AH36+AH38+AH42,"-",AF36+AF38+AF42)</f>
        <v>0-3</v>
      </c>
      <c r="Z32" s="129"/>
      <c r="AA32" s="129"/>
      <c r="AB32" s="129"/>
      <c r="AC32" s="130"/>
      <c r="AD32" s="126" t="str">
        <f>CONCATENATE(AD36+AD38+AD42,"-",AB36+AB38+AB42)</f>
        <v>1-9</v>
      </c>
      <c r="AE32" s="129"/>
      <c r="AF32" s="129"/>
      <c r="AG32" s="129"/>
      <c r="AH32" s="130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Roope Kantola, TuKa  -  Seppo Hiltunen, OPT-86</v>
      </c>
      <c r="G35" s="65">
        <v>9</v>
      </c>
      <c r="H35" s="71" t="s">
        <v>27</v>
      </c>
      <c r="I35" s="66">
        <v>11</v>
      </c>
      <c r="J35" s="72"/>
      <c r="K35" s="65">
        <v>11</v>
      </c>
      <c r="L35" s="71" t="s">
        <v>27</v>
      </c>
      <c r="M35" s="66">
        <v>5</v>
      </c>
      <c r="N35" s="72"/>
      <c r="O35" s="65">
        <v>11</v>
      </c>
      <c r="P35" s="71" t="s">
        <v>27</v>
      </c>
      <c r="Q35" s="66">
        <v>7</v>
      </c>
      <c r="R35" s="73"/>
      <c r="S35" s="65">
        <v>11</v>
      </c>
      <c r="T35" s="71" t="s">
        <v>27</v>
      </c>
      <c r="U35" s="66">
        <v>5</v>
      </c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1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Olli-Ville Halonen, KuPTS  -  Hanna Nyberg, TIP-70</v>
      </c>
      <c r="G36" s="93">
        <v>11</v>
      </c>
      <c r="H36" s="81" t="s">
        <v>27</v>
      </c>
      <c r="I36" s="94">
        <v>5</v>
      </c>
      <c r="J36" s="72"/>
      <c r="K36" s="65">
        <v>12</v>
      </c>
      <c r="L36" s="71" t="s">
        <v>27</v>
      </c>
      <c r="M36" s="66">
        <v>10</v>
      </c>
      <c r="N36" s="72"/>
      <c r="O36" s="65">
        <v>11</v>
      </c>
      <c r="P36" s="71" t="s">
        <v>27</v>
      </c>
      <c r="Q36" s="66">
        <v>3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Roope Kantola, TuKa  -  Hanna Nyberg, TIP-70</v>
      </c>
      <c r="G38" s="65">
        <v>11</v>
      </c>
      <c r="H38" s="71" t="s">
        <v>27</v>
      </c>
      <c r="I38" s="66">
        <v>9</v>
      </c>
      <c r="J38" s="72"/>
      <c r="K38" s="65">
        <v>11</v>
      </c>
      <c r="L38" s="71" t="s">
        <v>27</v>
      </c>
      <c r="M38" s="66">
        <v>3</v>
      </c>
      <c r="N38" s="72"/>
      <c r="O38" s="65">
        <v>11</v>
      </c>
      <c r="P38" s="71" t="s">
        <v>27</v>
      </c>
      <c r="Q38" s="66">
        <v>9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Olli-Ville Halonen, KuPTS  -  Seppo Hiltunen, OPT-86</v>
      </c>
      <c r="G39" s="65">
        <v>11</v>
      </c>
      <c r="H39" s="71" t="s">
        <v>27</v>
      </c>
      <c r="I39" s="66">
        <v>4</v>
      </c>
      <c r="J39" s="72"/>
      <c r="K39" s="65">
        <v>11</v>
      </c>
      <c r="L39" s="71" t="s">
        <v>27</v>
      </c>
      <c r="M39" s="66">
        <v>4</v>
      </c>
      <c r="N39" s="72"/>
      <c r="O39" s="65">
        <v>11</v>
      </c>
      <c r="P39" s="71" t="s">
        <v>27</v>
      </c>
      <c r="Q39" s="66">
        <v>6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Roope Kantola, TuKa  -  Olli-Ville Halonen, KuPTS</v>
      </c>
      <c r="G41" s="65">
        <v>13</v>
      </c>
      <c r="H41" s="71" t="s">
        <v>27</v>
      </c>
      <c r="I41" s="66">
        <v>11</v>
      </c>
      <c r="J41" s="72"/>
      <c r="K41" s="65">
        <v>11</v>
      </c>
      <c r="L41" s="71" t="s">
        <v>27</v>
      </c>
      <c r="M41" s="66">
        <v>8</v>
      </c>
      <c r="N41" s="72"/>
      <c r="O41" s="65">
        <v>6</v>
      </c>
      <c r="P41" s="71" t="s">
        <v>27</v>
      </c>
      <c r="Q41" s="66">
        <v>11</v>
      </c>
      <c r="R41" s="73"/>
      <c r="S41" s="65">
        <v>11</v>
      </c>
      <c r="T41" s="71" t="s">
        <v>27</v>
      </c>
      <c r="U41" s="66">
        <v>4</v>
      </c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1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Seppo Hiltunen, OPT-86  -  Hanna Nyberg, TIP-70</v>
      </c>
      <c r="G42" s="65">
        <v>11</v>
      </c>
      <c r="H42" s="71" t="s">
        <v>27</v>
      </c>
      <c r="I42" s="66">
        <v>7</v>
      </c>
      <c r="J42" s="72"/>
      <c r="K42" s="65">
        <v>11</v>
      </c>
      <c r="L42" s="71" t="s">
        <v>27</v>
      </c>
      <c r="M42" s="66">
        <v>6</v>
      </c>
      <c r="N42" s="72"/>
      <c r="O42" s="65">
        <v>8</v>
      </c>
      <c r="P42" s="71" t="s">
        <v>27</v>
      </c>
      <c r="Q42" s="66">
        <v>11</v>
      </c>
      <c r="R42" s="73"/>
      <c r="S42" s="65">
        <v>11</v>
      </c>
      <c r="T42" s="71" t="s">
        <v>27</v>
      </c>
      <c r="U42" s="66">
        <v>6</v>
      </c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1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AI14" sqref="AI1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215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64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77</v>
      </c>
      <c r="AI6" s="28"/>
      <c r="AJ6" s="28"/>
      <c r="AK6" s="28"/>
    </row>
    <row r="7" ht="15" customHeight="1">
      <c r="B7" s="9"/>
    </row>
    <row r="8" spans="2:4" ht="14.25" customHeight="1">
      <c r="B8" s="95" t="s">
        <v>65</v>
      </c>
      <c r="C8" s="31"/>
      <c r="D8" s="31"/>
    </row>
    <row r="9" spans="2:35" ht="14.25" customHeight="1">
      <c r="B9" s="12"/>
      <c r="C9" s="13"/>
      <c r="D9" s="14"/>
      <c r="E9" s="126">
        <v>1</v>
      </c>
      <c r="F9" s="127"/>
      <c r="G9" s="127"/>
      <c r="H9" s="127"/>
      <c r="I9" s="128"/>
      <c r="J9" s="126">
        <v>2</v>
      </c>
      <c r="K9" s="129"/>
      <c r="L9" s="129"/>
      <c r="M9" s="129"/>
      <c r="N9" s="130"/>
      <c r="O9" s="126">
        <v>3</v>
      </c>
      <c r="P9" s="129"/>
      <c r="Q9" s="129"/>
      <c r="R9" s="129"/>
      <c r="S9" s="130"/>
      <c r="T9" s="126">
        <v>4</v>
      </c>
      <c r="U9" s="129"/>
      <c r="V9" s="129"/>
      <c r="W9" s="129"/>
      <c r="X9" s="130"/>
      <c r="Y9" s="126" t="s">
        <v>0</v>
      </c>
      <c r="Z9" s="127"/>
      <c r="AA9" s="127"/>
      <c r="AB9" s="127"/>
      <c r="AC9" s="128"/>
      <c r="AD9" s="126" t="s">
        <v>1</v>
      </c>
      <c r="AE9" s="127"/>
      <c r="AF9" s="127"/>
      <c r="AG9" s="127"/>
      <c r="AH9" s="128"/>
      <c r="AI9" s="29" t="s">
        <v>2</v>
      </c>
    </row>
    <row r="10" spans="1:35" ht="14.25" customHeight="1">
      <c r="A10" s="20">
        <v>9</v>
      </c>
      <c r="B10" s="30">
        <v>1</v>
      </c>
      <c r="C10" s="36">
        <v>17</v>
      </c>
      <c r="D10" s="14" t="str">
        <f>IF(A10=0,"",INDEX(Nimet!$A$2:$D$251,A10,4))</f>
        <v>Pauli Hietikko, PT-Espoo</v>
      </c>
      <c r="E10" s="131"/>
      <c r="F10" s="132"/>
      <c r="G10" s="132"/>
      <c r="H10" s="132"/>
      <c r="I10" s="133"/>
      <c r="J10" s="134" t="str">
        <f>CONCATENATE(AB22,"-",AD22)</f>
        <v>3-1</v>
      </c>
      <c r="K10" s="135"/>
      <c r="L10" s="135"/>
      <c r="M10" s="135"/>
      <c r="N10" s="136"/>
      <c r="O10" s="134" t="str">
        <f>CONCATENATE(AB16,"-",AD16)</f>
        <v>3-0</v>
      </c>
      <c r="P10" s="135"/>
      <c r="Q10" s="135"/>
      <c r="R10" s="135"/>
      <c r="S10" s="136"/>
      <c r="T10" s="134" t="str">
        <f>CONCATENATE(AB19,"-",AD19)</f>
        <v>3-0</v>
      </c>
      <c r="U10" s="135"/>
      <c r="V10" s="135"/>
      <c r="W10" s="135"/>
      <c r="X10" s="136"/>
      <c r="Y10" s="126" t="str">
        <f>CONCATENATE(AF16+AF19+AF22,"-",AH16+AH19+AH22)</f>
        <v>3-0</v>
      </c>
      <c r="Z10" s="129"/>
      <c r="AA10" s="129"/>
      <c r="AB10" s="129"/>
      <c r="AC10" s="130"/>
      <c r="AD10" s="126" t="str">
        <f>CONCATENATE(AB16+AB19+AB22,"-",AD16+AD19+AD22)</f>
        <v>9-1</v>
      </c>
      <c r="AE10" s="129"/>
      <c r="AF10" s="129"/>
      <c r="AG10" s="129"/>
      <c r="AH10" s="130"/>
      <c r="AI10" s="70">
        <v>1</v>
      </c>
    </row>
    <row r="11" spans="1:35" ht="14.25" customHeight="1">
      <c r="A11" s="20">
        <v>60</v>
      </c>
      <c r="B11" s="30">
        <v>2</v>
      </c>
      <c r="C11" s="36">
        <v>51</v>
      </c>
      <c r="D11" s="14" t="str">
        <f>IF(A11=0,"",INDEX(Nimet!$A$2:$D$251,A11,4))</f>
        <v>Timo Aarnio, TuKa</v>
      </c>
      <c r="E11" s="134" t="str">
        <f>CONCATENATE(AD22,"-",AB22)</f>
        <v>1-3</v>
      </c>
      <c r="F11" s="135"/>
      <c r="G11" s="135"/>
      <c r="H11" s="135"/>
      <c r="I11" s="136"/>
      <c r="J11" s="131"/>
      <c r="K11" s="132"/>
      <c r="L11" s="132"/>
      <c r="M11" s="132"/>
      <c r="N11" s="133"/>
      <c r="O11" s="134" t="str">
        <f>CONCATENATE(AB20,"-",AD20)</f>
        <v>3-0</v>
      </c>
      <c r="P11" s="135"/>
      <c r="Q11" s="135"/>
      <c r="R11" s="135"/>
      <c r="S11" s="136"/>
      <c r="T11" s="134" t="str">
        <f>CONCATENATE(AB17,"-",AD17)</f>
        <v>3-0</v>
      </c>
      <c r="U11" s="135"/>
      <c r="V11" s="135"/>
      <c r="W11" s="135"/>
      <c r="X11" s="136"/>
      <c r="Y11" s="126" t="str">
        <f>CONCATENATE(AF17+AF20+AH22,"-",AH17+AH20+AF22)</f>
        <v>2-1</v>
      </c>
      <c r="Z11" s="129"/>
      <c r="AA11" s="129"/>
      <c r="AB11" s="129"/>
      <c r="AC11" s="130"/>
      <c r="AD11" s="126" t="str">
        <f>CONCATENATE(AB17+AB20+AD22,"-",AD17+AD20+AB22)</f>
        <v>7-3</v>
      </c>
      <c r="AE11" s="129"/>
      <c r="AF11" s="129"/>
      <c r="AG11" s="129"/>
      <c r="AH11" s="130"/>
      <c r="AI11" s="70">
        <v>2</v>
      </c>
    </row>
    <row r="12" spans="1:35" ht="14.25" customHeight="1">
      <c r="A12" s="20">
        <v>49</v>
      </c>
      <c r="B12" s="30">
        <v>3</v>
      </c>
      <c r="C12" s="36">
        <v>85</v>
      </c>
      <c r="D12" s="14" t="str">
        <f>IF(A12=0,"",INDEX(Nimet!$A$2:$D$251,A12,4))</f>
        <v>Jani Anttila, OPT-86</v>
      </c>
      <c r="E12" s="134" t="str">
        <f>CONCATENATE(AD16,"-",AB16)</f>
        <v>0-3</v>
      </c>
      <c r="F12" s="135"/>
      <c r="G12" s="135"/>
      <c r="H12" s="135"/>
      <c r="I12" s="136"/>
      <c r="J12" s="134" t="str">
        <f>CONCATENATE(AD20,"-",AB20)</f>
        <v>0-3</v>
      </c>
      <c r="K12" s="135"/>
      <c r="L12" s="135"/>
      <c r="M12" s="135"/>
      <c r="N12" s="136"/>
      <c r="O12" s="131"/>
      <c r="P12" s="132"/>
      <c r="Q12" s="132"/>
      <c r="R12" s="132"/>
      <c r="S12" s="133"/>
      <c r="T12" s="134" t="str">
        <f>CONCATENATE(AB23,"-",AD23)</f>
        <v>3-1</v>
      </c>
      <c r="U12" s="135"/>
      <c r="V12" s="135"/>
      <c r="W12" s="135"/>
      <c r="X12" s="136"/>
      <c r="Y12" s="126" t="str">
        <f>CONCATENATE(AH16+AH20+AF23,"-",AF16+AF20+AH23)</f>
        <v>1-2</v>
      </c>
      <c r="Z12" s="129"/>
      <c r="AA12" s="129"/>
      <c r="AB12" s="129"/>
      <c r="AC12" s="130"/>
      <c r="AD12" s="126" t="str">
        <f>CONCATENATE(AD16+AD20+AB23,"-",AB16+AB20+AD23)</f>
        <v>3-7</v>
      </c>
      <c r="AE12" s="129"/>
      <c r="AF12" s="129"/>
      <c r="AG12" s="129"/>
      <c r="AH12" s="130"/>
      <c r="AI12" s="70">
        <v>3</v>
      </c>
    </row>
    <row r="13" spans="1:35" ht="14.25" customHeight="1">
      <c r="A13" s="20">
        <v>18</v>
      </c>
      <c r="B13" s="30">
        <v>4</v>
      </c>
      <c r="C13" s="36"/>
      <c r="D13" s="14" t="str">
        <f>IF(A13=0,"",INDEX(Nimet!$A$2:$D$251,A13,4))</f>
        <v>Toni Viertomanner, KuPTS</v>
      </c>
      <c r="E13" s="134" t="str">
        <f>CONCATENATE(AD19,"-",AB19)</f>
        <v>0-3</v>
      </c>
      <c r="F13" s="135"/>
      <c r="G13" s="135"/>
      <c r="H13" s="135"/>
      <c r="I13" s="136"/>
      <c r="J13" s="134" t="str">
        <f>CONCATENATE(AD17,"-",AB17)</f>
        <v>0-3</v>
      </c>
      <c r="K13" s="135"/>
      <c r="L13" s="135"/>
      <c r="M13" s="135"/>
      <c r="N13" s="136"/>
      <c r="O13" s="134" t="str">
        <f>CONCATENATE(AD23,"-",AB23)</f>
        <v>1-3</v>
      </c>
      <c r="P13" s="135"/>
      <c r="Q13" s="135"/>
      <c r="R13" s="135"/>
      <c r="S13" s="136"/>
      <c r="T13" s="131"/>
      <c r="U13" s="132"/>
      <c r="V13" s="132"/>
      <c r="W13" s="132"/>
      <c r="X13" s="133"/>
      <c r="Y13" s="126" t="str">
        <f>CONCATENATE(AH17+AH19+AH23,"-",AF17+AF19+AF23)</f>
        <v>0-3</v>
      </c>
      <c r="Z13" s="129"/>
      <c r="AA13" s="129"/>
      <c r="AB13" s="129"/>
      <c r="AC13" s="130"/>
      <c r="AD13" s="126" t="str">
        <f>CONCATENATE(AD17+AD19+AD23,"-",AB17+AB19+AB23)</f>
        <v>1-9</v>
      </c>
      <c r="AE13" s="129"/>
      <c r="AF13" s="129"/>
      <c r="AG13" s="129"/>
      <c r="AH13" s="130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Pauli Hietikko, PT-Espoo  -  Jani Anttila, OPT-86</v>
      </c>
      <c r="G16" s="65">
        <v>12</v>
      </c>
      <c r="H16" s="71" t="s">
        <v>27</v>
      </c>
      <c r="I16" s="66">
        <v>10</v>
      </c>
      <c r="J16" s="72"/>
      <c r="K16" s="65">
        <v>11</v>
      </c>
      <c r="L16" s="71" t="s">
        <v>27</v>
      </c>
      <c r="M16" s="66">
        <v>5</v>
      </c>
      <c r="N16" s="72"/>
      <c r="O16" s="65">
        <v>11</v>
      </c>
      <c r="P16" s="71" t="s">
        <v>27</v>
      </c>
      <c r="Q16" s="66">
        <v>6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Timo Aarnio, TuKa  -  Toni Viertomanner, KuPTS</v>
      </c>
      <c r="G17" s="93">
        <v>11</v>
      </c>
      <c r="H17" s="81" t="s">
        <v>27</v>
      </c>
      <c r="I17" s="94">
        <v>2</v>
      </c>
      <c r="J17" s="72"/>
      <c r="K17" s="65">
        <v>13</v>
      </c>
      <c r="L17" s="71" t="s">
        <v>27</v>
      </c>
      <c r="M17" s="66">
        <v>11</v>
      </c>
      <c r="N17" s="72"/>
      <c r="O17" s="65">
        <v>11</v>
      </c>
      <c r="P17" s="71" t="s">
        <v>27</v>
      </c>
      <c r="Q17" s="66">
        <v>7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Pauli Hietikko, PT-Espoo  -  Toni Viertomanner, KuPTS</v>
      </c>
      <c r="G19" s="65">
        <v>11</v>
      </c>
      <c r="H19" s="71" t="s">
        <v>27</v>
      </c>
      <c r="I19" s="66">
        <v>8</v>
      </c>
      <c r="J19" s="72"/>
      <c r="K19" s="65">
        <v>11</v>
      </c>
      <c r="L19" s="71" t="s">
        <v>27</v>
      </c>
      <c r="M19" s="66">
        <v>4</v>
      </c>
      <c r="N19" s="72"/>
      <c r="O19" s="65">
        <v>11</v>
      </c>
      <c r="P19" s="71" t="s">
        <v>27</v>
      </c>
      <c r="Q19" s="66">
        <v>3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Timo Aarnio, TuKa  -  Jani Anttila, OPT-86</v>
      </c>
      <c r="G20" s="65">
        <v>11</v>
      </c>
      <c r="H20" s="71" t="s">
        <v>27</v>
      </c>
      <c r="I20" s="66">
        <v>8</v>
      </c>
      <c r="J20" s="72"/>
      <c r="K20" s="65">
        <v>11</v>
      </c>
      <c r="L20" s="71" t="s">
        <v>27</v>
      </c>
      <c r="M20" s="66">
        <v>5</v>
      </c>
      <c r="N20" s="72"/>
      <c r="O20" s="65">
        <v>11</v>
      </c>
      <c r="P20" s="71" t="s">
        <v>27</v>
      </c>
      <c r="Q20" s="66">
        <v>6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Pauli Hietikko, PT-Espoo  -  Timo Aarnio, TuKa</v>
      </c>
      <c r="G22" s="65">
        <v>8</v>
      </c>
      <c r="H22" s="71" t="s">
        <v>27</v>
      </c>
      <c r="I22" s="66">
        <v>11</v>
      </c>
      <c r="J22" s="72"/>
      <c r="K22" s="65">
        <v>13</v>
      </c>
      <c r="L22" s="71" t="s">
        <v>27</v>
      </c>
      <c r="M22" s="66">
        <v>11</v>
      </c>
      <c r="N22" s="72"/>
      <c r="O22" s="65">
        <v>11</v>
      </c>
      <c r="P22" s="71" t="s">
        <v>27</v>
      </c>
      <c r="Q22" s="66">
        <v>2</v>
      </c>
      <c r="R22" s="73"/>
      <c r="S22" s="65">
        <v>11</v>
      </c>
      <c r="T22" s="71" t="s">
        <v>27</v>
      </c>
      <c r="U22" s="66">
        <v>8</v>
      </c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1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Jani Anttila, OPT-86  -  Toni Viertomanner, KuPTS</v>
      </c>
      <c r="G23" s="65">
        <v>11</v>
      </c>
      <c r="H23" s="71" t="s">
        <v>27</v>
      </c>
      <c r="I23" s="66">
        <v>6</v>
      </c>
      <c r="J23" s="72"/>
      <c r="K23" s="65">
        <v>11</v>
      </c>
      <c r="L23" s="71" t="s">
        <v>27</v>
      </c>
      <c r="M23" s="66">
        <v>6</v>
      </c>
      <c r="N23" s="72"/>
      <c r="O23" s="65">
        <v>9</v>
      </c>
      <c r="P23" s="71" t="s">
        <v>27</v>
      </c>
      <c r="Q23" s="66">
        <v>11</v>
      </c>
      <c r="R23" s="73"/>
      <c r="S23" s="65">
        <v>11</v>
      </c>
      <c r="T23" s="71" t="s">
        <v>27</v>
      </c>
      <c r="U23" s="66">
        <v>9</v>
      </c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1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66</v>
      </c>
      <c r="C27" s="31"/>
      <c r="D27" s="31"/>
    </row>
    <row r="28" spans="2:35" ht="14.25" customHeight="1">
      <c r="B28" s="12"/>
      <c r="C28" s="13"/>
      <c r="D28" s="14"/>
      <c r="E28" s="126">
        <v>1</v>
      </c>
      <c r="F28" s="127"/>
      <c r="G28" s="127"/>
      <c r="H28" s="127"/>
      <c r="I28" s="128"/>
      <c r="J28" s="126">
        <v>2</v>
      </c>
      <c r="K28" s="129"/>
      <c r="L28" s="129"/>
      <c r="M28" s="129"/>
      <c r="N28" s="130"/>
      <c r="O28" s="126">
        <v>3</v>
      </c>
      <c r="P28" s="129"/>
      <c r="Q28" s="129"/>
      <c r="R28" s="129"/>
      <c r="S28" s="130"/>
      <c r="T28" s="126">
        <v>4</v>
      </c>
      <c r="U28" s="129"/>
      <c r="V28" s="129"/>
      <c r="W28" s="129"/>
      <c r="X28" s="130"/>
      <c r="Y28" s="126" t="s">
        <v>0</v>
      </c>
      <c r="Z28" s="127"/>
      <c r="AA28" s="127"/>
      <c r="AB28" s="127"/>
      <c r="AC28" s="128"/>
      <c r="AD28" s="126" t="s">
        <v>1</v>
      </c>
      <c r="AE28" s="127"/>
      <c r="AF28" s="127"/>
      <c r="AG28" s="127"/>
      <c r="AH28" s="128"/>
      <c r="AI28" s="29" t="s">
        <v>2</v>
      </c>
    </row>
    <row r="29" spans="1:35" ht="14.25" customHeight="1">
      <c r="A29" s="20">
        <v>58</v>
      </c>
      <c r="B29" s="30">
        <v>1</v>
      </c>
      <c r="C29" s="36">
        <v>23</v>
      </c>
      <c r="D29" s="14" t="str">
        <f>IF(A29=0,"",INDEX(Nimet!$A$2:$D$251,A29,4))</f>
        <v>Joni Aaltonen, TuKa</v>
      </c>
      <c r="E29" s="131"/>
      <c r="F29" s="132"/>
      <c r="G29" s="132"/>
      <c r="H29" s="132"/>
      <c r="I29" s="133"/>
      <c r="J29" s="134" t="str">
        <f>CONCATENATE(AB41,"-",AD41)</f>
        <v>3-1</v>
      </c>
      <c r="K29" s="135"/>
      <c r="L29" s="135"/>
      <c r="M29" s="135"/>
      <c r="N29" s="136"/>
      <c r="O29" s="134" t="str">
        <f>CONCATENATE(AB35,"-",AD35)</f>
        <v>3-0</v>
      </c>
      <c r="P29" s="135"/>
      <c r="Q29" s="135"/>
      <c r="R29" s="135"/>
      <c r="S29" s="136"/>
      <c r="T29" s="134" t="str">
        <f>CONCATENATE(AB38,"-",AD38)</f>
        <v>3-0</v>
      </c>
      <c r="U29" s="135"/>
      <c r="V29" s="135"/>
      <c r="W29" s="135"/>
      <c r="X29" s="136"/>
      <c r="Y29" s="126" t="str">
        <f>CONCATENATE(AF35+AF38+AF41,"-",AH35+AH38+AH41)</f>
        <v>3-0</v>
      </c>
      <c r="Z29" s="129"/>
      <c r="AA29" s="129"/>
      <c r="AB29" s="129"/>
      <c r="AC29" s="130"/>
      <c r="AD29" s="126" t="str">
        <f>CONCATENATE(AB35+AB38+AB41,"-",AD35+AD38+AD41)</f>
        <v>9-1</v>
      </c>
      <c r="AE29" s="129"/>
      <c r="AF29" s="129"/>
      <c r="AG29" s="129"/>
      <c r="AH29" s="130"/>
      <c r="AI29" s="70">
        <v>1</v>
      </c>
    </row>
    <row r="30" spans="1:35" ht="14.25" customHeight="1">
      <c r="A30" s="20">
        <v>110</v>
      </c>
      <c r="B30" s="30">
        <v>2</v>
      </c>
      <c r="C30" s="36">
        <v>43</v>
      </c>
      <c r="D30" s="14" t="str">
        <f>IF(A30=0,"",INDEX(Nimet!$A$2:$D$251,A30,4))</f>
        <v>Esa Kallio, KoKu</v>
      </c>
      <c r="E30" s="134" t="str">
        <f>CONCATENATE(AD41,"-",AB41)</f>
        <v>1-3</v>
      </c>
      <c r="F30" s="135"/>
      <c r="G30" s="135"/>
      <c r="H30" s="135"/>
      <c r="I30" s="136"/>
      <c r="J30" s="131"/>
      <c r="K30" s="132"/>
      <c r="L30" s="132"/>
      <c r="M30" s="132"/>
      <c r="N30" s="133"/>
      <c r="O30" s="134" t="str">
        <f>CONCATENATE(AB39,"-",AD39)</f>
        <v>1-3</v>
      </c>
      <c r="P30" s="135"/>
      <c r="Q30" s="135"/>
      <c r="R30" s="135"/>
      <c r="S30" s="136"/>
      <c r="T30" s="134" t="str">
        <f>CONCATENATE(AB36,"-",AD36)</f>
        <v>3-0</v>
      </c>
      <c r="U30" s="135"/>
      <c r="V30" s="135"/>
      <c r="W30" s="135"/>
      <c r="X30" s="136"/>
      <c r="Y30" s="126" t="str">
        <f>CONCATENATE(AF36+AF39+AH41,"-",AH36+AH39+AF41)</f>
        <v>1-2</v>
      </c>
      <c r="Z30" s="129"/>
      <c r="AA30" s="129"/>
      <c r="AB30" s="129"/>
      <c r="AC30" s="130"/>
      <c r="AD30" s="126" t="str">
        <f>CONCATENATE(AB36+AB39+AD41,"-",AD36+AD39+AB41)</f>
        <v>5-6</v>
      </c>
      <c r="AE30" s="129"/>
      <c r="AF30" s="129"/>
      <c r="AG30" s="129"/>
      <c r="AH30" s="130"/>
      <c r="AI30" s="70">
        <v>3</v>
      </c>
    </row>
    <row r="31" spans="1:35" ht="14.25" customHeight="1">
      <c r="A31" s="20">
        <v>13</v>
      </c>
      <c r="B31" s="30">
        <v>3</v>
      </c>
      <c r="C31" s="36">
        <v>83</v>
      </c>
      <c r="D31" s="14" t="str">
        <f>IF(A31=0,"",INDEX(Nimet!$A$2:$D$251,A31,4))</f>
        <v>Pertti Hella, KuPTS</v>
      </c>
      <c r="E31" s="134" t="str">
        <f>CONCATENATE(AD35,"-",AB35)</f>
        <v>0-3</v>
      </c>
      <c r="F31" s="135"/>
      <c r="G31" s="135"/>
      <c r="H31" s="135"/>
      <c r="I31" s="136"/>
      <c r="J31" s="134" t="str">
        <f>CONCATENATE(AD39,"-",AB39)</f>
        <v>3-1</v>
      </c>
      <c r="K31" s="135"/>
      <c r="L31" s="135"/>
      <c r="M31" s="135"/>
      <c r="N31" s="136"/>
      <c r="O31" s="131"/>
      <c r="P31" s="132"/>
      <c r="Q31" s="132"/>
      <c r="R31" s="132"/>
      <c r="S31" s="133"/>
      <c r="T31" s="134" t="str">
        <f>CONCATENATE(AB42,"-",AD42)</f>
        <v>3-0</v>
      </c>
      <c r="U31" s="135"/>
      <c r="V31" s="135"/>
      <c r="W31" s="135"/>
      <c r="X31" s="136"/>
      <c r="Y31" s="126" t="str">
        <f>CONCATENATE(AH35+AH39+AF42,"-",AF35+AF39+AH42)</f>
        <v>2-1</v>
      </c>
      <c r="Z31" s="129"/>
      <c r="AA31" s="129"/>
      <c r="AB31" s="129"/>
      <c r="AC31" s="130"/>
      <c r="AD31" s="126" t="str">
        <f>CONCATENATE(AD35+AD39+AB42,"-",AB35+AB39+AD42)</f>
        <v>6-4</v>
      </c>
      <c r="AE31" s="129"/>
      <c r="AF31" s="129"/>
      <c r="AG31" s="129"/>
      <c r="AH31" s="130"/>
      <c r="AI31" s="70">
        <v>2</v>
      </c>
    </row>
    <row r="32" spans="1:35" ht="14.25" customHeight="1">
      <c r="A32" s="20">
        <v>46</v>
      </c>
      <c r="B32" s="30">
        <v>4</v>
      </c>
      <c r="C32" s="36"/>
      <c r="D32" s="14" t="str">
        <f>IF(A32=0,"",INDEX(Nimet!$A$2:$D$251,A32,4))</f>
        <v>Hannu Vuoste, OPT-86</v>
      </c>
      <c r="E32" s="134" t="str">
        <f>CONCATENATE(AD38,"-",AB38)</f>
        <v>0-3</v>
      </c>
      <c r="F32" s="135"/>
      <c r="G32" s="135"/>
      <c r="H32" s="135"/>
      <c r="I32" s="136"/>
      <c r="J32" s="134" t="str">
        <f>CONCATENATE(AD36,"-",AB36)</f>
        <v>0-3</v>
      </c>
      <c r="K32" s="135"/>
      <c r="L32" s="135"/>
      <c r="M32" s="135"/>
      <c r="N32" s="136"/>
      <c r="O32" s="134" t="str">
        <f>CONCATENATE(AD42,"-",AB42)</f>
        <v>0-3</v>
      </c>
      <c r="P32" s="135"/>
      <c r="Q32" s="135"/>
      <c r="R32" s="135"/>
      <c r="S32" s="136"/>
      <c r="T32" s="131"/>
      <c r="U32" s="132"/>
      <c r="V32" s="132"/>
      <c r="W32" s="132"/>
      <c r="X32" s="133"/>
      <c r="Y32" s="126" t="str">
        <f>CONCATENATE(AH36+AH38+AH42,"-",AF36+AF38+AF42)</f>
        <v>0-3</v>
      </c>
      <c r="Z32" s="129"/>
      <c r="AA32" s="129"/>
      <c r="AB32" s="129"/>
      <c r="AC32" s="130"/>
      <c r="AD32" s="126" t="str">
        <f>CONCATENATE(AD36+AD38+AD42,"-",AB36+AB38+AB42)</f>
        <v>0-9</v>
      </c>
      <c r="AE32" s="129"/>
      <c r="AF32" s="129"/>
      <c r="AG32" s="129"/>
      <c r="AH32" s="130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Joni Aaltonen, TuKa  -  Pertti Hella, KuPTS</v>
      </c>
      <c r="G35" s="65">
        <v>112</v>
      </c>
      <c r="H35" s="71" t="s">
        <v>27</v>
      </c>
      <c r="I35" s="66">
        <v>4</v>
      </c>
      <c r="J35" s="72"/>
      <c r="K35" s="65">
        <v>11</v>
      </c>
      <c r="L35" s="71" t="s">
        <v>27</v>
      </c>
      <c r="M35" s="66">
        <v>8</v>
      </c>
      <c r="N35" s="72"/>
      <c r="O35" s="65">
        <v>11</v>
      </c>
      <c r="P35" s="71" t="s">
        <v>27</v>
      </c>
      <c r="Q35" s="66">
        <v>8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Esa Kallio, KoKu  -  Hannu Vuoste, OPT-86</v>
      </c>
      <c r="G36" s="93">
        <v>11</v>
      </c>
      <c r="H36" s="81" t="s">
        <v>27</v>
      </c>
      <c r="I36" s="94">
        <v>8</v>
      </c>
      <c r="J36" s="72"/>
      <c r="K36" s="65">
        <v>11</v>
      </c>
      <c r="L36" s="71" t="s">
        <v>27</v>
      </c>
      <c r="M36" s="66">
        <v>8</v>
      </c>
      <c r="N36" s="72"/>
      <c r="O36" s="65">
        <v>11</v>
      </c>
      <c r="P36" s="71" t="s">
        <v>27</v>
      </c>
      <c r="Q36" s="66">
        <v>7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Joni Aaltonen, TuKa  -  Hannu Vuoste, OPT-86</v>
      </c>
      <c r="G38" s="65">
        <v>11</v>
      </c>
      <c r="H38" s="71" t="s">
        <v>27</v>
      </c>
      <c r="I38" s="66">
        <v>6</v>
      </c>
      <c r="J38" s="72"/>
      <c r="K38" s="65">
        <v>11</v>
      </c>
      <c r="L38" s="71" t="s">
        <v>27</v>
      </c>
      <c r="M38" s="66">
        <v>1</v>
      </c>
      <c r="N38" s="72"/>
      <c r="O38" s="65">
        <v>11</v>
      </c>
      <c r="P38" s="71" t="s">
        <v>27</v>
      </c>
      <c r="Q38" s="66">
        <v>7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Esa Kallio, KoKu  -  Pertti Hella, KuPTS</v>
      </c>
      <c r="G39" s="65">
        <v>11</v>
      </c>
      <c r="H39" s="71" t="s">
        <v>27</v>
      </c>
      <c r="I39" s="66">
        <v>8</v>
      </c>
      <c r="J39" s="72"/>
      <c r="K39" s="65">
        <v>8</v>
      </c>
      <c r="L39" s="71" t="s">
        <v>27</v>
      </c>
      <c r="M39" s="66">
        <v>11</v>
      </c>
      <c r="N39" s="72"/>
      <c r="O39" s="65">
        <v>10</v>
      </c>
      <c r="P39" s="71" t="s">
        <v>27</v>
      </c>
      <c r="Q39" s="66">
        <v>12</v>
      </c>
      <c r="R39" s="73"/>
      <c r="S39" s="65">
        <v>8</v>
      </c>
      <c r="T39" s="71" t="s">
        <v>27</v>
      </c>
      <c r="U39" s="66">
        <v>11</v>
      </c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1</v>
      </c>
      <c r="AC39" s="75" t="s">
        <v>27</v>
      </c>
      <c r="AD39" s="76">
        <f>IF($G39-$I39&lt;0,1,0)+IF($K39-$M39&lt;0,1,0)+IF($O39-$Q39&lt;0,1,0)+IF($S39-$U39&lt;0,1,0)+IF($W39-$Y39&lt;0,1,0)</f>
        <v>3</v>
      </c>
      <c r="AE39" s="77"/>
      <c r="AF39" s="78">
        <f>IF($AB39-$AD39&gt;0,1,0)</f>
        <v>0</v>
      </c>
      <c r="AG39" s="67" t="s">
        <v>27</v>
      </c>
      <c r="AH39" s="79">
        <f>IF($AB39-$AD39&lt;0,1,0)</f>
        <v>1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Joni Aaltonen, TuKa  -  Esa Kallio, KoKu</v>
      </c>
      <c r="G41" s="65">
        <v>11</v>
      </c>
      <c r="H41" s="71" t="s">
        <v>27</v>
      </c>
      <c r="I41" s="66">
        <v>2</v>
      </c>
      <c r="J41" s="72"/>
      <c r="K41" s="65">
        <v>11</v>
      </c>
      <c r="L41" s="71" t="s">
        <v>27</v>
      </c>
      <c r="M41" s="66">
        <v>7</v>
      </c>
      <c r="N41" s="72"/>
      <c r="O41" s="65">
        <v>10</v>
      </c>
      <c r="P41" s="71" t="s">
        <v>27</v>
      </c>
      <c r="Q41" s="66">
        <v>12</v>
      </c>
      <c r="R41" s="73"/>
      <c r="S41" s="65">
        <v>11</v>
      </c>
      <c r="T41" s="71" t="s">
        <v>27</v>
      </c>
      <c r="U41" s="66">
        <v>9</v>
      </c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1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Pertti Hella, KuPTS  -  Hannu Vuoste, OPT-86</v>
      </c>
      <c r="G42" s="65">
        <v>11</v>
      </c>
      <c r="H42" s="71" t="s">
        <v>27</v>
      </c>
      <c r="I42" s="66">
        <v>7</v>
      </c>
      <c r="J42" s="72"/>
      <c r="K42" s="65">
        <v>11</v>
      </c>
      <c r="L42" s="71" t="s">
        <v>27</v>
      </c>
      <c r="M42" s="66">
        <v>7</v>
      </c>
      <c r="N42" s="72"/>
      <c r="O42" s="65">
        <v>11</v>
      </c>
      <c r="P42" s="71" t="s">
        <v>27</v>
      </c>
      <c r="Q42" s="66">
        <v>6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AI33" sqref="AI3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215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64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77</v>
      </c>
      <c r="AI6" s="28"/>
      <c r="AJ6" s="28"/>
      <c r="AK6" s="28"/>
    </row>
    <row r="7" ht="15" customHeight="1">
      <c r="B7" s="9"/>
    </row>
    <row r="8" spans="2:4" ht="14.25" customHeight="1">
      <c r="B8" s="95" t="s">
        <v>67</v>
      </c>
      <c r="C8" s="31"/>
      <c r="D8" s="31"/>
    </row>
    <row r="9" spans="2:35" ht="14.25" customHeight="1">
      <c r="B9" s="12"/>
      <c r="C9" s="13"/>
      <c r="D9" s="14"/>
      <c r="E9" s="126">
        <v>1</v>
      </c>
      <c r="F9" s="127"/>
      <c r="G9" s="127"/>
      <c r="H9" s="127"/>
      <c r="I9" s="128"/>
      <c r="J9" s="126">
        <v>2</v>
      </c>
      <c r="K9" s="129"/>
      <c r="L9" s="129"/>
      <c r="M9" s="129"/>
      <c r="N9" s="130"/>
      <c r="O9" s="126">
        <v>3</v>
      </c>
      <c r="P9" s="129"/>
      <c r="Q9" s="129"/>
      <c r="R9" s="129"/>
      <c r="S9" s="130"/>
      <c r="T9" s="126">
        <v>4</v>
      </c>
      <c r="U9" s="129"/>
      <c r="V9" s="129"/>
      <c r="W9" s="129"/>
      <c r="X9" s="130"/>
      <c r="Y9" s="126" t="s">
        <v>0</v>
      </c>
      <c r="Z9" s="127"/>
      <c r="AA9" s="127"/>
      <c r="AB9" s="127"/>
      <c r="AC9" s="128"/>
      <c r="AD9" s="126" t="s">
        <v>1</v>
      </c>
      <c r="AE9" s="127"/>
      <c r="AF9" s="127"/>
      <c r="AG9" s="127"/>
      <c r="AH9" s="128"/>
      <c r="AI9" s="29" t="s">
        <v>2</v>
      </c>
    </row>
    <row r="10" spans="1:35" ht="14.25" customHeight="1">
      <c r="A10" s="20">
        <v>50</v>
      </c>
      <c r="B10" s="30">
        <v>1</v>
      </c>
      <c r="C10" s="36">
        <v>24</v>
      </c>
      <c r="D10" s="14" t="str">
        <f>IF(A10=0,"",INDEX(Nimet!$A$2:$D$251,A10,4))</f>
        <v>Tuomas Perkkiö, OPT-86</v>
      </c>
      <c r="E10" s="131"/>
      <c r="F10" s="132"/>
      <c r="G10" s="132"/>
      <c r="H10" s="132"/>
      <c r="I10" s="133"/>
      <c r="J10" s="134" t="str">
        <f>CONCATENATE(AB22,"-",AD22)</f>
        <v>3-0</v>
      </c>
      <c r="K10" s="135"/>
      <c r="L10" s="135"/>
      <c r="M10" s="135"/>
      <c r="N10" s="136"/>
      <c r="O10" s="134" t="str">
        <f>CONCATENATE(AB16,"-",AD16)</f>
        <v>3-2</v>
      </c>
      <c r="P10" s="135"/>
      <c r="Q10" s="135"/>
      <c r="R10" s="135"/>
      <c r="S10" s="136"/>
      <c r="T10" s="134" t="str">
        <f>CONCATENATE(AB19,"-",AD19)</f>
        <v>3-0</v>
      </c>
      <c r="U10" s="135"/>
      <c r="V10" s="135"/>
      <c r="W10" s="135"/>
      <c r="X10" s="136"/>
      <c r="Y10" s="126" t="str">
        <f>CONCATENATE(AF16+AF19+AF22,"-",AH16+AH19+AH22)</f>
        <v>3-0</v>
      </c>
      <c r="Z10" s="129"/>
      <c r="AA10" s="129"/>
      <c r="AB10" s="129"/>
      <c r="AC10" s="130"/>
      <c r="AD10" s="126" t="str">
        <f>CONCATENATE(AB16+AB19+AB22,"-",AD16+AD19+AD22)</f>
        <v>9-2</v>
      </c>
      <c r="AE10" s="129"/>
      <c r="AF10" s="129"/>
      <c r="AG10" s="129"/>
      <c r="AH10" s="130"/>
      <c r="AI10" s="70">
        <v>1</v>
      </c>
    </row>
    <row r="11" spans="1:35" ht="14.25" customHeight="1">
      <c r="A11" s="20">
        <v>59</v>
      </c>
      <c r="B11" s="30">
        <v>2</v>
      </c>
      <c r="C11" s="36">
        <v>46</v>
      </c>
      <c r="D11" s="14" t="str">
        <f>IF(A11=0,"",INDEX(Nimet!$A$2:$D$251,A11,4))</f>
        <v>Jouko Manni, TuKa</v>
      </c>
      <c r="E11" s="134" t="str">
        <f>CONCATENATE(AD22,"-",AB22)</f>
        <v>0-3</v>
      </c>
      <c r="F11" s="135"/>
      <c r="G11" s="135"/>
      <c r="H11" s="135"/>
      <c r="I11" s="136"/>
      <c r="J11" s="131"/>
      <c r="K11" s="132"/>
      <c r="L11" s="132"/>
      <c r="M11" s="132"/>
      <c r="N11" s="133"/>
      <c r="O11" s="134" t="str">
        <f>CONCATENATE(AB20,"-",AD20)</f>
        <v>3-1</v>
      </c>
      <c r="P11" s="135"/>
      <c r="Q11" s="135"/>
      <c r="R11" s="135"/>
      <c r="S11" s="136"/>
      <c r="T11" s="134" t="str">
        <f>CONCATENATE(AB17,"-",AD17)</f>
        <v>3-0</v>
      </c>
      <c r="U11" s="135"/>
      <c r="V11" s="135"/>
      <c r="W11" s="135"/>
      <c r="X11" s="136"/>
      <c r="Y11" s="126" t="str">
        <f>CONCATENATE(AF17+AF20+AH22,"-",AH17+AH20+AF22)</f>
        <v>2-1</v>
      </c>
      <c r="Z11" s="129"/>
      <c r="AA11" s="129"/>
      <c r="AB11" s="129"/>
      <c r="AC11" s="130"/>
      <c r="AD11" s="126" t="str">
        <f>CONCATENATE(AB17+AB20+AD22,"-",AD17+AD20+AB22)</f>
        <v>6-4</v>
      </c>
      <c r="AE11" s="129"/>
      <c r="AF11" s="129"/>
      <c r="AG11" s="129"/>
      <c r="AH11" s="130"/>
      <c r="AI11" s="70">
        <v>2</v>
      </c>
    </row>
    <row r="12" spans="1:35" ht="14.25" customHeight="1">
      <c r="A12" s="20">
        <v>5</v>
      </c>
      <c r="B12" s="30">
        <v>3</v>
      </c>
      <c r="C12" s="36">
        <v>95</v>
      </c>
      <c r="D12" s="14" t="str">
        <f>IF(A12=0,"",INDEX(Nimet!$A$2:$D$251,A12,4))</f>
        <v>Dmitry Vyskubov, PT-Espoo</v>
      </c>
      <c r="E12" s="134" t="str">
        <f>CONCATENATE(AD16,"-",AB16)</f>
        <v>2-3</v>
      </c>
      <c r="F12" s="135"/>
      <c r="G12" s="135"/>
      <c r="H12" s="135"/>
      <c r="I12" s="136"/>
      <c r="J12" s="134" t="str">
        <f>CONCATENATE(AD20,"-",AB20)</f>
        <v>1-3</v>
      </c>
      <c r="K12" s="135"/>
      <c r="L12" s="135"/>
      <c r="M12" s="135"/>
      <c r="N12" s="136"/>
      <c r="O12" s="131"/>
      <c r="P12" s="132"/>
      <c r="Q12" s="132"/>
      <c r="R12" s="132"/>
      <c r="S12" s="133"/>
      <c r="T12" s="134" t="str">
        <f>CONCATENATE(AB23,"-",AD23)</f>
        <v>3-2</v>
      </c>
      <c r="U12" s="135"/>
      <c r="V12" s="135"/>
      <c r="W12" s="135"/>
      <c r="X12" s="136"/>
      <c r="Y12" s="126" t="str">
        <f>CONCATENATE(AH16+AH20+AF23,"-",AF16+AF20+AH23)</f>
        <v>1-2</v>
      </c>
      <c r="Z12" s="129"/>
      <c r="AA12" s="129"/>
      <c r="AB12" s="129"/>
      <c r="AC12" s="130"/>
      <c r="AD12" s="126" t="str">
        <f>CONCATENATE(AD16+AD20+AB23,"-",AB16+AB20+AD23)</f>
        <v>6-8</v>
      </c>
      <c r="AE12" s="129"/>
      <c r="AF12" s="129"/>
      <c r="AG12" s="129"/>
      <c r="AH12" s="130"/>
      <c r="AI12" s="70">
        <v>3</v>
      </c>
    </row>
    <row r="13" spans="1:35" ht="14.25" customHeight="1">
      <c r="A13" s="20">
        <v>16</v>
      </c>
      <c r="B13" s="30">
        <v>4</v>
      </c>
      <c r="C13" s="36"/>
      <c r="D13" s="14" t="str">
        <f>IF(A13=0,"",INDEX(Nimet!$A$2:$D$251,A13,4))</f>
        <v>Jouni Nousiainen, KuPTS</v>
      </c>
      <c r="E13" s="134" t="str">
        <f>CONCATENATE(AD19,"-",AB19)</f>
        <v>0-3</v>
      </c>
      <c r="F13" s="135"/>
      <c r="G13" s="135"/>
      <c r="H13" s="135"/>
      <c r="I13" s="136"/>
      <c r="J13" s="134" t="str">
        <f>CONCATENATE(AD17,"-",AB17)</f>
        <v>0-3</v>
      </c>
      <c r="K13" s="135"/>
      <c r="L13" s="135"/>
      <c r="M13" s="135"/>
      <c r="N13" s="136"/>
      <c r="O13" s="134" t="str">
        <f>CONCATENATE(AD23,"-",AB23)</f>
        <v>2-3</v>
      </c>
      <c r="P13" s="135"/>
      <c r="Q13" s="135"/>
      <c r="R13" s="135"/>
      <c r="S13" s="136"/>
      <c r="T13" s="131"/>
      <c r="U13" s="132"/>
      <c r="V13" s="132"/>
      <c r="W13" s="132"/>
      <c r="X13" s="133"/>
      <c r="Y13" s="126" t="str">
        <f>CONCATENATE(AH17+AH19+AH23,"-",AF17+AF19+AF23)</f>
        <v>0-3</v>
      </c>
      <c r="Z13" s="129"/>
      <c r="AA13" s="129"/>
      <c r="AB13" s="129"/>
      <c r="AC13" s="130"/>
      <c r="AD13" s="126" t="str">
        <f>CONCATENATE(AD17+AD19+AD23,"-",AB17+AB19+AB23)</f>
        <v>2-9</v>
      </c>
      <c r="AE13" s="129"/>
      <c r="AF13" s="129"/>
      <c r="AG13" s="129"/>
      <c r="AH13" s="130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Tuomas Perkkiö, OPT-86  -  Dmitry Vyskubov, PT-Espoo</v>
      </c>
      <c r="G16" s="65">
        <v>11</v>
      </c>
      <c r="H16" s="71" t="s">
        <v>27</v>
      </c>
      <c r="I16" s="66">
        <v>8</v>
      </c>
      <c r="J16" s="72"/>
      <c r="K16" s="65">
        <v>12</v>
      </c>
      <c r="L16" s="71" t="s">
        <v>27</v>
      </c>
      <c r="M16" s="66">
        <v>10</v>
      </c>
      <c r="N16" s="72"/>
      <c r="O16" s="65">
        <v>10</v>
      </c>
      <c r="P16" s="71" t="s">
        <v>27</v>
      </c>
      <c r="Q16" s="66">
        <v>12</v>
      </c>
      <c r="R16" s="73"/>
      <c r="S16" s="65">
        <v>9</v>
      </c>
      <c r="T16" s="71" t="s">
        <v>27</v>
      </c>
      <c r="U16" s="66">
        <v>11</v>
      </c>
      <c r="V16" s="73"/>
      <c r="W16" s="65">
        <v>12</v>
      </c>
      <c r="X16" s="71" t="s">
        <v>27</v>
      </c>
      <c r="Y16" s="66">
        <v>10</v>
      </c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2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Jouko Manni, TuKa  -  Jouni Nousiainen, KuPTS</v>
      </c>
      <c r="G17" s="93">
        <v>11</v>
      </c>
      <c r="H17" s="81" t="s">
        <v>27</v>
      </c>
      <c r="I17" s="94">
        <v>8</v>
      </c>
      <c r="J17" s="72"/>
      <c r="K17" s="65">
        <v>11</v>
      </c>
      <c r="L17" s="71" t="s">
        <v>27</v>
      </c>
      <c r="M17" s="66">
        <v>4</v>
      </c>
      <c r="N17" s="72"/>
      <c r="O17" s="65">
        <v>11</v>
      </c>
      <c r="P17" s="71" t="s">
        <v>27</v>
      </c>
      <c r="Q17" s="66">
        <v>8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Tuomas Perkkiö, OPT-86  -  Jouni Nousiainen, KuPTS</v>
      </c>
      <c r="G19" s="65">
        <v>12</v>
      </c>
      <c r="H19" s="71" t="s">
        <v>27</v>
      </c>
      <c r="I19" s="66">
        <v>10</v>
      </c>
      <c r="J19" s="72"/>
      <c r="K19" s="65">
        <v>11</v>
      </c>
      <c r="L19" s="71" t="s">
        <v>27</v>
      </c>
      <c r="M19" s="66">
        <v>3</v>
      </c>
      <c r="N19" s="72"/>
      <c r="O19" s="65">
        <v>11</v>
      </c>
      <c r="P19" s="71" t="s">
        <v>27</v>
      </c>
      <c r="Q19" s="66">
        <v>5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Jouko Manni, TuKa  -  Dmitry Vyskubov, PT-Espoo</v>
      </c>
      <c r="G20" s="65">
        <v>14</v>
      </c>
      <c r="H20" s="71" t="s">
        <v>27</v>
      </c>
      <c r="I20" s="66">
        <v>12</v>
      </c>
      <c r="J20" s="72"/>
      <c r="K20" s="65">
        <v>11</v>
      </c>
      <c r="L20" s="71" t="s">
        <v>27</v>
      </c>
      <c r="M20" s="66">
        <v>7</v>
      </c>
      <c r="N20" s="72"/>
      <c r="O20" s="65">
        <v>8</v>
      </c>
      <c r="P20" s="71" t="s">
        <v>27</v>
      </c>
      <c r="Q20" s="66">
        <v>11</v>
      </c>
      <c r="R20" s="73"/>
      <c r="S20" s="65">
        <v>11</v>
      </c>
      <c r="T20" s="71" t="s">
        <v>27</v>
      </c>
      <c r="U20" s="66">
        <v>8</v>
      </c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1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Tuomas Perkkiö, OPT-86  -  Jouko Manni, TuKa</v>
      </c>
      <c r="G22" s="65">
        <v>11</v>
      </c>
      <c r="H22" s="71" t="s">
        <v>27</v>
      </c>
      <c r="I22" s="66">
        <v>5</v>
      </c>
      <c r="J22" s="72"/>
      <c r="K22" s="65">
        <v>11</v>
      </c>
      <c r="L22" s="71" t="s">
        <v>27</v>
      </c>
      <c r="M22" s="66">
        <v>5</v>
      </c>
      <c r="N22" s="72"/>
      <c r="O22" s="65">
        <v>11</v>
      </c>
      <c r="P22" s="71" t="s">
        <v>27</v>
      </c>
      <c r="Q22" s="66">
        <v>8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Dmitry Vyskubov, PT-Espoo  -  Jouni Nousiainen, KuPTS</v>
      </c>
      <c r="G23" s="65">
        <v>2</v>
      </c>
      <c r="H23" s="71" t="s">
        <v>27</v>
      </c>
      <c r="I23" s="66">
        <v>11</v>
      </c>
      <c r="J23" s="72"/>
      <c r="K23" s="65">
        <v>13</v>
      </c>
      <c r="L23" s="71" t="s">
        <v>27</v>
      </c>
      <c r="M23" s="66">
        <v>11</v>
      </c>
      <c r="N23" s="72"/>
      <c r="O23" s="65">
        <v>6</v>
      </c>
      <c r="P23" s="71" t="s">
        <v>27</v>
      </c>
      <c r="Q23" s="66">
        <v>11</v>
      </c>
      <c r="R23" s="73"/>
      <c r="S23" s="65">
        <v>11</v>
      </c>
      <c r="T23" s="71" t="s">
        <v>27</v>
      </c>
      <c r="U23" s="66">
        <v>7</v>
      </c>
      <c r="V23" s="73"/>
      <c r="W23" s="65">
        <v>11</v>
      </c>
      <c r="X23" s="71" t="s">
        <v>27</v>
      </c>
      <c r="Y23" s="66">
        <v>5</v>
      </c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2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68</v>
      </c>
      <c r="C27" s="31"/>
      <c r="D27" s="31"/>
    </row>
    <row r="28" spans="2:35" ht="14.25" customHeight="1">
      <c r="B28" s="12"/>
      <c r="C28" s="13"/>
      <c r="D28" s="14"/>
      <c r="E28" s="126">
        <v>1</v>
      </c>
      <c r="F28" s="127"/>
      <c r="G28" s="127"/>
      <c r="H28" s="127"/>
      <c r="I28" s="128"/>
      <c r="J28" s="126">
        <v>2</v>
      </c>
      <c r="K28" s="129"/>
      <c r="L28" s="129"/>
      <c r="M28" s="129"/>
      <c r="N28" s="130"/>
      <c r="O28" s="126">
        <v>3</v>
      </c>
      <c r="P28" s="129"/>
      <c r="Q28" s="129"/>
      <c r="R28" s="129"/>
      <c r="S28" s="130"/>
      <c r="T28" s="126">
        <v>4</v>
      </c>
      <c r="U28" s="129"/>
      <c r="V28" s="129"/>
      <c r="W28" s="129"/>
      <c r="X28" s="130"/>
      <c r="Y28" s="126" t="s">
        <v>0</v>
      </c>
      <c r="Z28" s="127"/>
      <c r="AA28" s="127"/>
      <c r="AB28" s="127"/>
      <c r="AC28" s="128"/>
      <c r="AD28" s="126" t="s">
        <v>1</v>
      </c>
      <c r="AE28" s="127"/>
      <c r="AF28" s="127"/>
      <c r="AG28" s="127"/>
      <c r="AH28" s="128"/>
      <c r="AI28" s="29" t="s">
        <v>2</v>
      </c>
    </row>
    <row r="29" spans="1:35" ht="14.25" customHeight="1">
      <c r="A29" s="20">
        <v>62</v>
      </c>
      <c r="B29" s="30">
        <v>1</v>
      </c>
      <c r="C29" s="36">
        <v>28</v>
      </c>
      <c r="D29" s="14" t="str">
        <f>IF(A29=0,"",INDEX(Nimet!$A$2:$D$251,A29,4))</f>
        <v>Timo Terho, MBF</v>
      </c>
      <c r="E29" s="131"/>
      <c r="F29" s="132"/>
      <c r="G29" s="132"/>
      <c r="H29" s="132"/>
      <c r="I29" s="133"/>
      <c r="J29" s="134" t="str">
        <f>CONCATENATE(AB41,"-",AD41)</f>
        <v>2-3</v>
      </c>
      <c r="K29" s="135"/>
      <c r="L29" s="135"/>
      <c r="M29" s="135"/>
      <c r="N29" s="136"/>
      <c r="O29" s="134" t="str">
        <f>CONCATENATE(AB35,"-",AD35)</f>
        <v>3-1</v>
      </c>
      <c r="P29" s="135"/>
      <c r="Q29" s="135"/>
      <c r="R29" s="135"/>
      <c r="S29" s="136"/>
      <c r="T29" s="134" t="str">
        <f>CONCATENATE(AB38,"-",AD38)</f>
        <v>3-0</v>
      </c>
      <c r="U29" s="135"/>
      <c r="V29" s="135"/>
      <c r="W29" s="135"/>
      <c r="X29" s="136"/>
      <c r="Y29" s="126" t="str">
        <f>CONCATENATE(AF35+AF38+AF41,"-",AH35+AH38+AH41)</f>
        <v>2-1</v>
      </c>
      <c r="Z29" s="129"/>
      <c r="AA29" s="129"/>
      <c r="AB29" s="129"/>
      <c r="AC29" s="130"/>
      <c r="AD29" s="126" t="str">
        <f>CONCATENATE(AB35+AB38+AB41,"-",AD35+AD38+AD41)</f>
        <v>8-4</v>
      </c>
      <c r="AE29" s="129"/>
      <c r="AF29" s="129"/>
      <c r="AG29" s="129"/>
      <c r="AH29" s="130"/>
      <c r="AI29" s="70">
        <v>1</v>
      </c>
    </row>
    <row r="30" spans="1:35" ht="14.25" customHeight="1">
      <c r="A30" s="20">
        <v>39</v>
      </c>
      <c r="B30" s="30">
        <v>2</v>
      </c>
      <c r="C30" s="36">
        <v>36</v>
      </c>
      <c r="D30" s="14" t="str">
        <f>IF(A30=0,"",INDEX(Nimet!$A$2:$D$251,A30,4))</f>
        <v>Teemu Oinas, OPT-86</v>
      </c>
      <c r="E30" s="134" t="str">
        <f>CONCATENATE(AD41,"-",AB41)</f>
        <v>3-2</v>
      </c>
      <c r="F30" s="135"/>
      <c r="G30" s="135"/>
      <c r="H30" s="135"/>
      <c r="I30" s="136"/>
      <c r="J30" s="131"/>
      <c r="K30" s="132"/>
      <c r="L30" s="132"/>
      <c r="M30" s="132"/>
      <c r="N30" s="133"/>
      <c r="O30" s="134" t="str">
        <f>CONCATENATE(AB39,"-",AD39)</f>
        <v>3-2</v>
      </c>
      <c r="P30" s="135"/>
      <c r="Q30" s="135"/>
      <c r="R30" s="135"/>
      <c r="S30" s="136"/>
      <c r="T30" s="134" t="str">
        <f>CONCATENATE(AB36,"-",AD36)</f>
        <v>0-3</v>
      </c>
      <c r="U30" s="135"/>
      <c r="V30" s="135"/>
      <c r="W30" s="135"/>
      <c r="X30" s="136"/>
      <c r="Y30" s="126" t="str">
        <f>CONCATENATE(AF36+AF39+AH41,"-",AH36+AH39+AF41)</f>
        <v>2-1</v>
      </c>
      <c r="Z30" s="129"/>
      <c r="AA30" s="129"/>
      <c r="AB30" s="129"/>
      <c r="AC30" s="130"/>
      <c r="AD30" s="126" t="str">
        <f>CONCATENATE(AB36+AB39+AD41,"-",AD36+AD39+AB41)</f>
        <v>6-7</v>
      </c>
      <c r="AE30" s="129"/>
      <c r="AF30" s="129"/>
      <c r="AG30" s="129"/>
      <c r="AH30" s="130"/>
      <c r="AI30" s="70">
        <v>3</v>
      </c>
    </row>
    <row r="31" spans="1:35" ht="14.25" customHeight="1">
      <c r="A31" s="20">
        <v>12</v>
      </c>
      <c r="B31" s="30">
        <v>3</v>
      </c>
      <c r="C31" s="36"/>
      <c r="D31" s="14" t="str">
        <f>IF(A31=0,"",INDEX(Nimet!$A$2:$D$251,A31,4))</f>
        <v>Pertti Rissanen, KuPTS</v>
      </c>
      <c r="E31" s="134" t="str">
        <f>CONCATENATE(AD35,"-",AB35)</f>
        <v>1-3</v>
      </c>
      <c r="F31" s="135"/>
      <c r="G31" s="135"/>
      <c r="H31" s="135"/>
      <c r="I31" s="136"/>
      <c r="J31" s="134" t="str">
        <f>CONCATENATE(AD39,"-",AB39)</f>
        <v>2-3</v>
      </c>
      <c r="K31" s="135"/>
      <c r="L31" s="135"/>
      <c r="M31" s="135"/>
      <c r="N31" s="136"/>
      <c r="O31" s="131"/>
      <c r="P31" s="132"/>
      <c r="Q31" s="132"/>
      <c r="R31" s="132"/>
      <c r="S31" s="133"/>
      <c r="T31" s="134" t="str">
        <f>CONCATENATE(AB42,"-",AD42)</f>
        <v>1-3</v>
      </c>
      <c r="U31" s="135"/>
      <c r="V31" s="135"/>
      <c r="W31" s="135"/>
      <c r="X31" s="136"/>
      <c r="Y31" s="126" t="str">
        <f>CONCATENATE(AH35+AH39+AF42,"-",AF35+AF39+AH42)</f>
        <v>0-3</v>
      </c>
      <c r="Z31" s="129"/>
      <c r="AA31" s="129"/>
      <c r="AB31" s="129"/>
      <c r="AC31" s="130"/>
      <c r="AD31" s="126" t="str">
        <f>CONCATENATE(AD35+AD39+AB42,"-",AB35+AB39+AD42)</f>
        <v>4-9</v>
      </c>
      <c r="AE31" s="129"/>
      <c r="AF31" s="129"/>
      <c r="AG31" s="129"/>
      <c r="AH31" s="130"/>
      <c r="AI31" s="70">
        <v>4</v>
      </c>
    </row>
    <row r="32" spans="1:35" ht="14.25" customHeight="1">
      <c r="A32" s="20">
        <v>36</v>
      </c>
      <c r="B32" s="30">
        <v>4</v>
      </c>
      <c r="C32" s="36"/>
      <c r="D32" s="14" t="str">
        <f>IF(A32=0,"",INDEX(Nimet!$A$2:$D$251,A32,4))</f>
        <v>Mika Rauvola, TTC Boom</v>
      </c>
      <c r="E32" s="134" t="str">
        <f>CONCATENATE(AD38,"-",AB38)</f>
        <v>0-3</v>
      </c>
      <c r="F32" s="135"/>
      <c r="G32" s="135"/>
      <c r="H32" s="135"/>
      <c r="I32" s="136"/>
      <c r="J32" s="134" t="str">
        <f>CONCATENATE(AD36,"-",AB36)</f>
        <v>3-0</v>
      </c>
      <c r="K32" s="135"/>
      <c r="L32" s="135"/>
      <c r="M32" s="135"/>
      <c r="N32" s="136"/>
      <c r="O32" s="134" t="str">
        <f>CONCATENATE(AD42,"-",AB42)</f>
        <v>3-1</v>
      </c>
      <c r="P32" s="135"/>
      <c r="Q32" s="135"/>
      <c r="R32" s="135"/>
      <c r="S32" s="136"/>
      <c r="T32" s="131"/>
      <c r="U32" s="132"/>
      <c r="V32" s="132"/>
      <c r="W32" s="132"/>
      <c r="X32" s="133"/>
      <c r="Y32" s="126" t="str">
        <f>CONCATENATE(AH36+AH38+AH42,"-",AF36+AF38+AF42)</f>
        <v>2-1</v>
      </c>
      <c r="Z32" s="129"/>
      <c r="AA32" s="129"/>
      <c r="AB32" s="129"/>
      <c r="AC32" s="130"/>
      <c r="AD32" s="126" t="str">
        <f>CONCATENATE(AD36+AD38+AD42,"-",AB36+AB38+AB42)</f>
        <v>6-4</v>
      </c>
      <c r="AE32" s="129"/>
      <c r="AF32" s="129"/>
      <c r="AG32" s="129"/>
      <c r="AH32" s="130"/>
      <c r="AI32" s="70">
        <v>2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Timo Terho, MBF  -  Pertti Rissanen, KuPTS</v>
      </c>
      <c r="G35" s="65">
        <v>7</v>
      </c>
      <c r="H35" s="71" t="s">
        <v>27</v>
      </c>
      <c r="I35" s="66">
        <v>11</v>
      </c>
      <c r="J35" s="72"/>
      <c r="K35" s="65">
        <v>11</v>
      </c>
      <c r="L35" s="71" t="s">
        <v>27</v>
      </c>
      <c r="M35" s="66">
        <v>9</v>
      </c>
      <c r="N35" s="72"/>
      <c r="O35" s="65">
        <v>11</v>
      </c>
      <c r="P35" s="71" t="s">
        <v>27</v>
      </c>
      <c r="Q35" s="66">
        <v>4</v>
      </c>
      <c r="R35" s="73"/>
      <c r="S35" s="65">
        <v>11</v>
      </c>
      <c r="T35" s="71" t="s">
        <v>27</v>
      </c>
      <c r="U35" s="66">
        <v>4</v>
      </c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1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Teemu Oinas, OPT-86  -  Mika Rauvola, TTC Boom</v>
      </c>
      <c r="G36" s="93">
        <v>12</v>
      </c>
      <c r="H36" s="81" t="s">
        <v>27</v>
      </c>
      <c r="I36" s="94">
        <v>14</v>
      </c>
      <c r="J36" s="72"/>
      <c r="K36" s="65">
        <v>10</v>
      </c>
      <c r="L36" s="71" t="s">
        <v>27</v>
      </c>
      <c r="M36" s="66">
        <v>12</v>
      </c>
      <c r="N36" s="72"/>
      <c r="O36" s="65">
        <v>7</v>
      </c>
      <c r="P36" s="71" t="s">
        <v>27</v>
      </c>
      <c r="Q36" s="66">
        <v>11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3</v>
      </c>
      <c r="AE36" s="77"/>
      <c r="AF36" s="78">
        <f>IF($AB36-$AD36&gt;0,1,0)</f>
        <v>0</v>
      </c>
      <c r="AG36" s="67" t="s">
        <v>27</v>
      </c>
      <c r="AH36" s="79">
        <f>IF($AB36-$AD36&lt;0,1,0)</f>
        <v>1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Timo Terho, MBF  -  Mika Rauvola, TTC Boom</v>
      </c>
      <c r="G38" s="65">
        <v>11</v>
      </c>
      <c r="H38" s="71" t="s">
        <v>27</v>
      </c>
      <c r="I38" s="66">
        <v>4</v>
      </c>
      <c r="J38" s="72"/>
      <c r="K38" s="65">
        <v>11</v>
      </c>
      <c r="L38" s="71" t="s">
        <v>27</v>
      </c>
      <c r="M38" s="66">
        <v>3</v>
      </c>
      <c r="N38" s="72"/>
      <c r="O38" s="65">
        <v>11</v>
      </c>
      <c r="P38" s="71" t="s">
        <v>27</v>
      </c>
      <c r="Q38" s="66">
        <v>8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Teemu Oinas, OPT-86  -  Pertti Rissanen, KuPTS</v>
      </c>
      <c r="G39" s="65">
        <v>5</v>
      </c>
      <c r="H39" s="71" t="s">
        <v>27</v>
      </c>
      <c r="I39" s="66">
        <v>11</v>
      </c>
      <c r="J39" s="72"/>
      <c r="K39" s="65">
        <v>11</v>
      </c>
      <c r="L39" s="71" t="s">
        <v>27</v>
      </c>
      <c r="M39" s="66">
        <v>7</v>
      </c>
      <c r="N39" s="72"/>
      <c r="O39" s="65">
        <v>8</v>
      </c>
      <c r="P39" s="71" t="s">
        <v>27</v>
      </c>
      <c r="Q39" s="66">
        <v>11</v>
      </c>
      <c r="R39" s="73"/>
      <c r="S39" s="65">
        <v>11</v>
      </c>
      <c r="T39" s="71" t="s">
        <v>27</v>
      </c>
      <c r="U39" s="66">
        <v>9</v>
      </c>
      <c r="V39" s="73"/>
      <c r="W39" s="65">
        <v>11</v>
      </c>
      <c r="X39" s="71" t="s">
        <v>27</v>
      </c>
      <c r="Y39" s="66">
        <v>6</v>
      </c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2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Timo Terho, MBF  -  Teemu Oinas, OPT-86</v>
      </c>
      <c r="G41" s="65">
        <v>12</v>
      </c>
      <c r="H41" s="71" t="s">
        <v>27</v>
      </c>
      <c r="I41" s="66">
        <v>10</v>
      </c>
      <c r="J41" s="72"/>
      <c r="K41" s="65">
        <v>11</v>
      </c>
      <c r="L41" s="71" t="s">
        <v>27</v>
      </c>
      <c r="M41" s="66">
        <v>4</v>
      </c>
      <c r="N41" s="72"/>
      <c r="O41" s="65">
        <v>6</v>
      </c>
      <c r="P41" s="71" t="s">
        <v>27</v>
      </c>
      <c r="Q41" s="66">
        <v>11</v>
      </c>
      <c r="R41" s="73"/>
      <c r="S41" s="65">
        <v>10</v>
      </c>
      <c r="T41" s="71" t="s">
        <v>27</v>
      </c>
      <c r="U41" s="66">
        <v>12</v>
      </c>
      <c r="V41" s="73"/>
      <c r="W41" s="65">
        <v>4</v>
      </c>
      <c r="X41" s="71" t="s">
        <v>27</v>
      </c>
      <c r="Y41" s="66">
        <v>11</v>
      </c>
      <c r="Z41" s="72"/>
      <c r="AA41" s="72"/>
      <c r="AB41" s="74">
        <f>IF($G41-$I41&gt;0,1,0)+IF($K41-$M41&gt;0,1,0)+IF($O41-$Q41&gt;0,1,0)+IF($S41-$U41&gt;0,1,0)+IF($W41-$Y41&gt;0,1,0)</f>
        <v>2</v>
      </c>
      <c r="AC41" s="75" t="s">
        <v>27</v>
      </c>
      <c r="AD41" s="76">
        <f>IF($G41-$I41&lt;0,1,0)+IF($K41-$M41&lt;0,1,0)+IF($O41-$Q41&lt;0,1,0)+IF($S41-$U41&lt;0,1,0)+IF($W41-$Y41&lt;0,1,0)</f>
        <v>3</v>
      </c>
      <c r="AE41" s="77"/>
      <c r="AF41" s="78">
        <f>IF($AB41-$AD41&gt;0,1,0)</f>
        <v>0</v>
      </c>
      <c r="AG41" s="67" t="s">
        <v>27</v>
      </c>
      <c r="AH41" s="79">
        <f>IF($AB41-$AD41&lt;0,1,0)</f>
        <v>1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Pertti Rissanen, KuPTS  -  Mika Rauvola, TTC Boom</v>
      </c>
      <c r="G42" s="65">
        <v>13</v>
      </c>
      <c r="H42" s="71" t="s">
        <v>27</v>
      </c>
      <c r="I42" s="66">
        <v>11</v>
      </c>
      <c r="J42" s="72"/>
      <c r="K42" s="65">
        <v>8</v>
      </c>
      <c r="L42" s="71" t="s">
        <v>27</v>
      </c>
      <c r="M42" s="66">
        <v>11</v>
      </c>
      <c r="N42" s="72"/>
      <c r="O42" s="65">
        <v>6</v>
      </c>
      <c r="P42" s="71" t="s">
        <v>27</v>
      </c>
      <c r="Q42" s="66">
        <v>11</v>
      </c>
      <c r="R42" s="73"/>
      <c r="S42" s="65">
        <v>3</v>
      </c>
      <c r="T42" s="71" t="s">
        <v>27</v>
      </c>
      <c r="U42" s="66">
        <v>11</v>
      </c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1</v>
      </c>
      <c r="AC42" s="86" t="s">
        <v>27</v>
      </c>
      <c r="AD42" s="87">
        <f>IF($G42-$I42&lt;0,1,0)+IF($K42-$M42&lt;0,1,0)+IF($O42-$Q42&lt;0,1,0)+IF($S42-$U42&lt;0,1,0)+IF($W42-$Y42&lt;0,1,0)</f>
        <v>3</v>
      </c>
      <c r="AE42" s="77"/>
      <c r="AF42" s="88">
        <f>IF($AB42-$AD42&gt;0,1,0)</f>
        <v>0</v>
      </c>
      <c r="AG42" s="69" t="s">
        <v>27</v>
      </c>
      <c r="AH42" s="89">
        <f>IF($AB42-$AD42&lt;0,1,0)</f>
        <v>1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J29" sqref="J2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IF(J27="","",VLOOKUP(J27,D9:F46,3))</f>
        <v>Hannu Vuoste, OPT-86</v>
      </c>
      <c r="J3" s="1" t="str">
        <f>IF(J28="","",J28)</f>
        <v>5,7,-6,7</v>
      </c>
    </row>
    <row r="4" spans="4:8" ht="15" customHeight="1">
      <c r="D4" s="10" t="s">
        <v>84</v>
      </c>
      <c r="G4" s="22" t="s">
        <v>31</v>
      </c>
      <c r="H4" s="1" t="str">
        <f>IF(J27="","",IF(J17=J27,VLOOKUP(J37,D9:F46,3),VLOOKUP(J17,D9:F46,3)))</f>
        <v>Hanna Nyberg, TIP-70</v>
      </c>
    </row>
    <row r="5" spans="4:8" ht="15" customHeight="1">
      <c r="D5" s="10"/>
      <c r="G5" s="22" t="s">
        <v>32</v>
      </c>
      <c r="H5" s="1" t="str">
        <f>IF(J17="","",IF(I12=J17,VLOOKUP(I22,$D$9:$F$46,3),VLOOKUP(I12,$D$9:$F$46,3)))</f>
        <v>Roni Kantola, TuKa</v>
      </c>
    </row>
    <row r="6" spans="4:8" ht="15" customHeight="1">
      <c r="D6" s="10" t="s">
        <v>78</v>
      </c>
      <c r="G6" s="22" t="s">
        <v>32</v>
      </c>
      <c r="H6" s="1" t="str">
        <f>IF(J37="","",IF(I32=J37,VLOOKUP(I42,$D$9:$F$46,3),VLOOKUP(I32,$D$9:$F$46,3)))</f>
        <v>Emma Rolig, MBF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53</v>
      </c>
      <c r="D9" s="49">
        <v>1</v>
      </c>
      <c r="E9" s="44">
        <v>6</v>
      </c>
      <c r="F9" s="5" t="str">
        <f>IF(C9=0,"",INDEX(Nimet!$A$2:$D$251,C9,4))</f>
        <v>Hanna Nyberg, TIP-70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>
        <v>1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18" t="s">
        <v>454</v>
      </c>
      <c r="I11" s="23"/>
      <c r="J11" s="23"/>
    </row>
    <row r="12" spans="3:10" ht="14.25" customHeight="1">
      <c r="C12" s="20">
        <v>11</v>
      </c>
      <c r="D12" s="50">
        <v>4</v>
      </c>
      <c r="E12" s="45"/>
      <c r="F12" s="4" t="str">
        <f>IF(C12=0,"",INDEX(Nimet!$A$2:$D$251,C12,4))</f>
        <v>Patrik Rissanen, KuPTS</v>
      </c>
      <c r="G12" s="37"/>
      <c r="H12" s="25"/>
      <c r="I12" s="41">
        <v>1</v>
      </c>
      <c r="J12" s="23"/>
    </row>
    <row r="13" spans="3:10" ht="14.25" customHeight="1">
      <c r="C13" s="20">
        <v>92</v>
      </c>
      <c r="D13" s="49">
        <v>5</v>
      </c>
      <c r="E13" s="44" t="s">
        <v>60</v>
      </c>
      <c r="F13" s="5" t="str">
        <f>IF(C13=0,"",INDEX(Nimet!$A$2:$D$251,C13,4))</f>
        <v>Jyrki Virtanen, HäKi</v>
      </c>
      <c r="G13" s="40">
        <v>5</v>
      </c>
      <c r="H13" s="25"/>
      <c r="I13" s="118" t="s">
        <v>466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>
        <v>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459</v>
      </c>
      <c r="I15" s="25"/>
      <c r="J15" s="23"/>
    </row>
    <row r="16" spans="3:10" ht="14.25" customHeight="1">
      <c r="C16" s="20">
        <v>48</v>
      </c>
      <c r="D16" s="50">
        <v>8</v>
      </c>
      <c r="E16" s="45">
        <v>59</v>
      </c>
      <c r="F16" s="4" t="str">
        <f>IF(C16=0,"",INDEX(Nimet!$A$2:$D$251,C16,4))</f>
        <v>Mikko Vuoti, OPT-86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299</v>
      </c>
      <c r="K18" s="3"/>
    </row>
    <row r="19" spans="3:11" ht="14.25" customHeight="1">
      <c r="C19" s="20">
        <v>111</v>
      </c>
      <c r="D19" s="49">
        <v>9</v>
      </c>
      <c r="E19" s="44">
        <v>74</v>
      </c>
      <c r="F19" s="5" t="str">
        <f>IF(C19=0,"",INDEX(Nimet!$A$2:$D$251,C19,4))</f>
        <v>Bo-Eric Herrgård, KoKu</v>
      </c>
      <c r="G19" s="40">
        <v>9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>
        <v>12</v>
      </c>
      <c r="I20" s="25"/>
      <c r="J20" s="25"/>
      <c r="K20" s="3"/>
    </row>
    <row r="21" spans="3:11" ht="14.25" customHeight="1">
      <c r="C21" s="20">
        <v>95</v>
      </c>
      <c r="D21" s="49">
        <v>11</v>
      </c>
      <c r="E21" s="44"/>
      <c r="F21" s="5" t="str">
        <f>IF(C21=0,"",INDEX(Nimet!$A$2:$D$251,C21,4))</f>
        <v>Mauri Nykänen, PT-2000</v>
      </c>
      <c r="G21" s="43">
        <v>12</v>
      </c>
      <c r="H21" s="118" t="s">
        <v>470</v>
      </c>
      <c r="I21" s="25"/>
      <c r="J21" s="25"/>
      <c r="K21" s="3"/>
    </row>
    <row r="22" spans="3:11" ht="14.25" customHeight="1">
      <c r="C22" s="20">
        <v>88</v>
      </c>
      <c r="D22" s="50">
        <v>12</v>
      </c>
      <c r="E22" s="45" t="s">
        <v>60</v>
      </c>
      <c r="F22" s="4" t="str">
        <f>IF(C22=0,"",INDEX(Nimet!$A$2:$D$251,C22,4))</f>
        <v>Veikko Koskinen, HaTe</v>
      </c>
      <c r="G22" s="37" t="s">
        <v>460</v>
      </c>
      <c r="H22" s="25"/>
      <c r="I22" s="42">
        <v>13</v>
      </c>
      <c r="J22" s="25"/>
      <c r="K22" s="3"/>
    </row>
    <row r="23" spans="3:11" ht="14.25" customHeight="1">
      <c r="C23" s="20">
        <v>57</v>
      </c>
      <c r="D23" s="49">
        <v>13</v>
      </c>
      <c r="E23" s="44" t="s">
        <v>60</v>
      </c>
      <c r="F23" s="5" t="str">
        <f>IF(C23=0,"",INDEX(Nimet!$A$2:$D$251,C23,4))</f>
        <v>Roni Kantola, TuKa</v>
      </c>
      <c r="G23" s="40">
        <v>13</v>
      </c>
      <c r="H23" s="25"/>
      <c r="I23" s="37" t="s">
        <v>476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>
        <v>13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7" t="s">
        <v>464</v>
      </c>
      <c r="I25" s="23"/>
      <c r="J25" s="25"/>
      <c r="K25" s="3"/>
    </row>
    <row r="26" spans="3:11" ht="14.25" customHeight="1">
      <c r="C26" s="20">
        <v>90</v>
      </c>
      <c r="D26" s="50">
        <v>16</v>
      </c>
      <c r="E26" s="45">
        <v>55</v>
      </c>
      <c r="F26" s="4" t="str">
        <f>IF(C26=0,"",INDEX(Nimet!$A$2:$D$251,C26,4))</f>
        <v>Lasse Vimpari, YNM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20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490</v>
      </c>
      <c r="K28" s="3"/>
    </row>
    <row r="29" spans="3:11" ht="14.25" customHeight="1">
      <c r="C29" s="20">
        <v>6</v>
      </c>
      <c r="D29" s="49">
        <v>17</v>
      </c>
      <c r="E29" s="44">
        <v>44</v>
      </c>
      <c r="F29" s="5" t="str">
        <f>IF(C29=0,"",INDEX(Nimet!$A$2:$D$251,C29,4))</f>
        <v>Alexey Vyskubov, PT-Espoo</v>
      </c>
      <c r="G29" s="40">
        <v>17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>
        <v>20</v>
      </c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>
        <v>20</v>
      </c>
      <c r="H31" s="118" t="s">
        <v>455</v>
      </c>
      <c r="I31" s="23"/>
      <c r="J31" s="25"/>
      <c r="K31" s="3"/>
    </row>
    <row r="32" spans="3:11" ht="14.25" customHeight="1">
      <c r="C32" s="20">
        <v>46</v>
      </c>
      <c r="D32" s="50">
        <v>20</v>
      </c>
      <c r="E32" s="45" t="s">
        <v>60</v>
      </c>
      <c r="F32" s="4" t="str">
        <f>IF(C32=0,"",INDEX(Nimet!$A$2:$D$251,C32,4))</f>
        <v>Hannu Vuoste, OPT-86</v>
      </c>
      <c r="G32" s="37"/>
      <c r="H32" s="25"/>
      <c r="I32" s="41">
        <v>20</v>
      </c>
      <c r="J32" s="25"/>
      <c r="K32" s="3"/>
    </row>
    <row r="33" spans="3:11" ht="14.25" customHeight="1">
      <c r="C33" s="20">
        <v>18</v>
      </c>
      <c r="D33" s="49">
        <v>21</v>
      </c>
      <c r="E33" s="44">
        <v>83</v>
      </c>
      <c r="F33" s="5" t="str">
        <f>IF(C33=0,"",INDEX(Nimet!$A$2:$D$251,C33,4))</f>
        <v>Toni Viertomanner, KuPTS</v>
      </c>
      <c r="G33" s="40">
        <v>21</v>
      </c>
      <c r="H33" s="25"/>
      <c r="I33" s="118" t="s">
        <v>473</v>
      </c>
      <c r="J33" s="25"/>
      <c r="K33" s="3"/>
    </row>
    <row r="34" spans="3:11" ht="14.25" customHeight="1">
      <c r="C34" s="20">
        <v>94</v>
      </c>
      <c r="D34" s="50">
        <v>22</v>
      </c>
      <c r="E34" s="45"/>
      <c r="F34" s="4" t="str">
        <f>IF(C34=0,"",INDEX(Nimet!$A$2:$D$251,C34,4))</f>
        <v>Markku Nykänen, PT-2000</v>
      </c>
      <c r="G34" s="117" t="s">
        <v>462</v>
      </c>
      <c r="H34" s="42">
        <v>21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>
        <v>24</v>
      </c>
      <c r="H35" s="37" t="s">
        <v>465</v>
      </c>
      <c r="I35" s="25"/>
      <c r="J35" s="25"/>
      <c r="K35" s="3"/>
    </row>
    <row r="36" spans="3:11" ht="14.25" customHeight="1">
      <c r="C36" s="20">
        <v>52</v>
      </c>
      <c r="D36" s="50">
        <v>24</v>
      </c>
      <c r="E36" s="45">
        <v>70</v>
      </c>
      <c r="F36" s="4" t="str">
        <f>IF(C36=0,"",INDEX(Nimet!$A$2:$D$251,C36,4))</f>
        <v>Simo Pokki, TIP-70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20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479</v>
      </c>
    </row>
    <row r="39" spans="3:10" ht="14.25" customHeight="1">
      <c r="C39" s="20">
        <v>68</v>
      </c>
      <c r="D39" s="49">
        <v>25</v>
      </c>
      <c r="E39" s="44">
        <v>66</v>
      </c>
      <c r="F39" s="5" t="str">
        <f>IF(C39=0,"",INDEX(Nimet!$A$2:$D$251,C39,4))</f>
        <v>Emma Rolig, MBF</v>
      </c>
      <c r="G39" s="40">
        <v>25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>
        <v>25</v>
      </c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>
        <v>28</v>
      </c>
      <c r="H41" s="118" t="s">
        <v>461</v>
      </c>
      <c r="I41" s="25"/>
      <c r="J41" s="26"/>
    </row>
    <row r="42" spans="3:10" ht="14.25" customHeight="1">
      <c r="C42" s="20">
        <v>86</v>
      </c>
      <c r="D42" s="50">
        <v>28</v>
      </c>
      <c r="E42" s="45"/>
      <c r="F42" s="4" t="str">
        <f>IF(C42=0,"",INDEX(Nimet!$A$2:$D$251,C42,4))</f>
        <v>Mikko Hänninen, Westika</v>
      </c>
      <c r="G42" s="37"/>
      <c r="H42" s="25"/>
      <c r="I42" s="42">
        <v>25</v>
      </c>
      <c r="J42" s="26"/>
    </row>
    <row r="43" spans="3:10" ht="14.25" customHeight="1">
      <c r="C43" s="20">
        <v>36</v>
      </c>
      <c r="D43" s="49">
        <v>29</v>
      </c>
      <c r="E43" s="44" t="s">
        <v>60</v>
      </c>
      <c r="F43" s="123" t="str">
        <f>IF(C43=0,"",INDEX(Nimet!$A$2:$D$251,C43,4))</f>
        <v>Mika Rauvola, TTC Boom</v>
      </c>
      <c r="G43" s="40">
        <v>29</v>
      </c>
      <c r="H43" s="25"/>
      <c r="I43" s="37" t="s">
        <v>471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2">
        <v>32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>
        <v>32</v>
      </c>
      <c r="H45" s="37" t="s">
        <v>443</v>
      </c>
      <c r="I45" s="23"/>
      <c r="J45" s="26"/>
    </row>
    <row r="46" spans="3:10" ht="14.25" customHeight="1">
      <c r="C46" s="20">
        <v>43</v>
      </c>
      <c r="D46" s="50">
        <v>32</v>
      </c>
      <c r="E46" s="45">
        <v>33</v>
      </c>
      <c r="F46" s="4" t="str">
        <f>IF(C46=0,"",INDEX(Nimet!$A$2:$D$251,C46,4))</f>
        <v>Eino Määttä, OPT-86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J29" sqref="J2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63</v>
      </c>
      <c r="G4" s="22"/>
    </row>
    <row r="5" spans="4:7" ht="15" customHeight="1">
      <c r="D5" s="10"/>
      <c r="G5" s="22"/>
    </row>
    <row r="6" spans="4:7" ht="15" customHeight="1">
      <c r="D6" s="10" t="s">
        <v>78</v>
      </c>
      <c r="G6" s="22"/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</v>
      </c>
      <c r="D9" s="49">
        <v>1</v>
      </c>
      <c r="E9" s="44"/>
      <c r="F9" s="5" t="str">
        <f>IF(C9=0,"",INDEX(Nimet!$A$2:$D$251,C9,4))</f>
        <v>Jani Jormanainen, PT-Espoo</v>
      </c>
      <c r="G9" s="40">
        <v>1</v>
      </c>
      <c r="H9" s="23"/>
      <c r="I9" s="23"/>
      <c r="J9" s="23"/>
    </row>
    <row r="10" spans="3:10" ht="14.25" customHeight="1">
      <c r="C10" s="20">
        <v>7</v>
      </c>
      <c r="D10" s="50">
        <v>2</v>
      </c>
      <c r="E10" s="45">
        <v>12</v>
      </c>
      <c r="F10" s="4" t="str">
        <f>IF(C10=0,"",INDEX(Nimet!$A$2:$D$251,C10,4))</f>
        <v>Toni Soine, PT-Espoo</v>
      </c>
      <c r="G10" s="32"/>
      <c r="H10" s="41">
        <v>1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>
        <v>1</v>
      </c>
      <c r="J12" s="23"/>
    </row>
    <row r="13" spans="3:10" ht="14.25" customHeight="1">
      <c r="C13" s="20">
        <v>94</v>
      </c>
      <c r="D13" s="49">
        <v>5</v>
      </c>
      <c r="E13" s="44"/>
      <c r="F13" s="5" t="str">
        <f>IF(C13=0,"",INDEX(Nimet!$A$2:$D$251,C13,4))</f>
        <v>Markku Nykänen, PT-2000</v>
      </c>
      <c r="G13" s="40">
        <v>5</v>
      </c>
      <c r="H13" s="25"/>
      <c r="I13" s="34" t="s">
        <v>474</v>
      </c>
      <c r="J13" s="23"/>
    </row>
    <row r="14" spans="3:10" ht="14.25" customHeight="1">
      <c r="C14" s="20">
        <v>95</v>
      </c>
      <c r="D14" s="50">
        <v>6</v>
      </c>
      <c r="E14" s="45"/>
      <c r="F14" s="4" t="str">
        <f>IF(C14=0,"",INDEX(Nimet!$A$2:$D$251,C14,4))</f>
        <v>Mauri Nykänen, PT-2000</v>
      </c>
      <c r="G14" s="32"/>
      <c r="H14" s="42">
        <v>7</v>
      </c>
      <c r="I14" s="25"/>
      <c r="J14" s="23"/>
    </row>
    <row r="15" spans="3:10" ht="14.25" customHeight="1">
      <c r="C15" s="20">
        <v>42</v>
      </c>
      <c r="D15" s="49">
        <v>7</v>
      </c>
      <c r="E15" s="44"/>
      <c r="F15" s="5" t="str">
        <f>IF(C15=0,"",INDEX(Nimet!$A$2:$D$251,C15,4))</f>
        <v>Seppo Hiltunen, OPT-86</v>
      </c>
      <c r="G15" s="43">
        <v>7</v>
      </c>
      <c r="H15" s="33" t="s">
        <v>469</v>
      </c>
      <c r="I15" s="25"/>
      <c r="J15" s="23"/>
    </row>
    <row r="16" spans="3:10" ht="14.25" customHeight="1">
      <c r="C16" s="20">
        <v>50</v>
      </c>
      <c r="D16" s="50">
        <v>8</v>
      </c>
      <c r="E16" s="45">
        <v>101</v>
      </c>
      <c r="F16" s="4" t="str">
        <f>IF(C16=0,"",INDEX(Nimet!$A$2:$D$251,C16,4))</f>
        <v>Tuomas Perkkiö, OPT-86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</v>
      </c>
    </row>
    <row r="18" spans="4:11" ht="14.25" customHeight="1">
      <c r="D18" s="2"/>
      <c r="E18" s="47"/>
      <c r="F18" s="2"/>
      <c r="G18" s="26"/>
      <c r="H18" s="26"/>
      <c r="I18" s="25"/>
      <c r="J18" s="34" t="s">
        <v>504</v>
      </c>
      <c r="K18" s="3"/>
    </row>
    <row r="19" spans="3:11" ht="14.25" customHeight="1">
      <c r="C19" s="20">
        <v>59</v>
      </c>
      <c r="D19" s="49">
        <v>9</v>
      </c>
      <c r="E19" s="44"/>
      <c r="F19" s="5" t="str">
        <f>IF(C19=0,"",INDEX(Nimet!$A$2:$D$251,C19,4))</f>
        <v>Jouko Manni, TuKa</v>
      </c>
      <c r="G19" s="40">
        <v>9</v>
      </c>
      <c r="H19" s="23"/>
      <c r="I19" s="25"/>
      <c r="J19" s="25"/>
      <c r="K19" s="3"/>
    </row>
    <row r="20" spans="3:11" ht="14.25" customHeight="1">
      <c r="C20" s="20">
        <v>60</v>
      </c>
      <c r="D20" s="50">
        <v>10</v>
      </c>
      <c r="E20" s="45">
        <v>97</v>
      </c>
      <c r="F20" s="4" t="str">
        <f>IF(C20=0,"",INDEX(Nimet!$A$2:$D$251,C20,4))</f>
        <v>Timo Aarnio, TuKa</v>
      </c>
      <c r="G20" s="32"/>
      <c r="H20" s="124">
        <v>9</v>
      </c>
      <c r="I20" s="25"/>
      <c r="J20" s="25"/>
      <c r="K20" s="3"/>
    </row>
    <row r="21" spans="3:11" ht="14.25" customHeight="1">
      <c r="C21" s="20">
        <v>5</v>
      </c>
      <c r="D21" s="49">
        <v>11</v>
      </c>
      <c r="E21" s="44"/>
      <c r="F21" s="5" t="str">
        <f>IF(C21=0,"",INDEX(Nimet!$A$2:$D$251,C21,4))</f>
        <v>Dmitry Vyskubov, PT-Espoo</v>
      </c>
      <c r="G21" s="43">
        <v>11</v>
      </c>
      <c r="H21" s="34" t="s">
        <v>468</v>
      </c>
      <c r="I21" s="25"/>
      <c r="J21" s="25"/>
      <c r="K21" s="3"/>
    </row>
    <row r="22" spans="3:11" ht="14.25" customHeight="1">
      <c r="C22" s="20">
        <v>6</v>
      </c>
      <c r="D22" s="50">
        <v>12</v>
      </c>
      <c r="E22" s="45">
        <v>196</v>
      </c>
      <c r="F22" s="4" t="str">
        <f>IF(C22=0,"",INDEX(Nimet!$A$2:$D$251,C22,4))</f>
        <v>Alexey Vyskubov, PT-Espoo</v>
      </c>
      <c r="G22" s="33"/>
      <c r="H22" s="25"/>
      <c r="I22" s="125">
        <v>15</v>
      </c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 t="s">
        <v>475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>
        <v>15</v>
      </c>
      <c r="I24" s="23"/>
      <c r="J24" s="25"/>
      <c r="K24" s="3"/>
    </row>
    <row r="25" spans="3:11" ht="14.25" customHeight="1">
      <c r="C25" s="20">
        <v>13</v>
      </c>
      <c r="D25" s="49">
        <v>15</v>
      </c>
      <c r="E25" s="44"/>
      <c r="F25" s="5" t="str">
        <f>IF(C25=0,"",INDEX(Nimet!$A$2:$D$251,C25,4))</f>
        <v>Pertti Hella, KuPTS</v>
      </c>
      <c r="G25" s="43">
        <v>15</v>
      </c>
      <c r="H25" s="33"/>
      <c r="I25" s="23"/>
      <c r="J25" s="25"/>
      <c r="K25" s="3"/>
    </row>
    <row r="26" spans="3:11" ht="14.25" customHeight="1">
      <c r="C26" s="20">
        <v>14</v>
      </c>
      <c r="D26" s="50">
        <v>16</v>
      </c>
      <c r="E26" s="45">
        <v>89</v>
      </c>
      <c r="F26" s="4" t="str">
        <f>IF(C26=0,"",INDEX(Nimet!$A$2:$D$251,C26,4))</f>
        <v>Esa Miettinen, KuPTS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17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39" t="s">
        <v>505</v>
      </c>
      <c r="K28" s="3"/>
    </row>
    <row r="29" spans="3:11" ht="14.25" customHeight="1">
      <c r="C29" s="20">
        <v>55</v>
      </c>
      <c r="D29" s="49">
        <v>17</v>
      </c>
      <c r="E29" s="44"/>
      <c r="F29" s="5" t="str">
        <f>IF(C29=0,"",INDEX(Nimet!$A$2:$D$251,C29,4))</f>
        <v>Mikko Kantola, TuKa</v>
      </c>
      <c r="G29" s="40">
        <v>17</v>
      </c>
      <c r="H29" s="23"/>
      <c r="I29" s="23"/>
      <c r="J29" s="25"/>
      <c r="K29" s="3"/>
    </row>
    <row r="30" spans="3:11" ht="14.25" customHeight="1">
      <c r="C30" s="20">
        <v>58</v>
      </c>
      <c r="D30" s="50">
        <v>18</v>
      </c>
      <c r="E30" s="45">
        <v>36</v>
      </c>
      <c r="F30" s="4" t="str">
        <f>IF(C30=0,"",INDEX(Nimet!$A$2:$D$251,C30,4))</f>
        <v>Joni Aaltonen, TuKa</v>
      </c>
      <c r="G30" s="32"/>
      <c r="H30" s="41">
        <v>17</v>
      </c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>
        <v>17</v>
      </c>
      <c r="J32" s="25"/>
      <c r="K32" s="3"/>
    </row>
    <row r="33" spans="3:11" ht="14.25" customHeight="1">
      <c r="C33" s="20">
        <v>83</v>
      </c>
      <c r="D33" s="49">
        <v>21</v>
      </c>
      <c r="E33" s="44"/>
      <c r="F33" s="5" t="str">
        <f>IF(C33=0,"",INDEX(Nimet!$A$2:$D$251,C33,4))</f>
        <v>Pekka Kolppanen, Westika</v>
      </c>
      <c r="G33" s="40">
        <v>21</v>
      </c>
      <c r="H33" s="25"/>
      <c r="I33" s="34" t="s">
        <v>478</v>
      </c>
      <c r="J33" s="25"/>
      <c r="K33" s="3"/>
    </row>
    <row r="34" spans="3:11" ht="14.25" customHeight="1">
      <c r="C34" s="20">
        <v>84</v>
      </c>
      <c r="D34" s="50">
        <v>22</v>
      </c>
      <c r="E34" s="45">
        <v>129</v>
      </c>
      <c r="F34" s="4" t="str">
        <f>IF(C34=0,"",INDEX(Nimet!$A$2:$D$251,C34,4))</f>
        <v>Kyösti Kurunmäki, Westika</v>
      </c>
      <c r="G34" s="32"/>
      <c r="H34" s="42">
        <v>23</v>
      </c>
      <c r="I34" s="25"/>
      <c r="J34" s="25"/>
      <c r="K34" s="3"/>
    </row>
    <row r="35" spans="3:11" ht="14.25" customHeight="1">
      <c r="C35" s="20">
        <v>39</v>
      </c>
      <c r="D35" s="49">
        <v>23</v>
      </c>
      <c r="E35" s="44"/>
      <c r="F35" s="5" t="str">
        <f>IF(C35=0,"",INDEX(Nimet!$A$2:$D$251,C35,4))</f>
        <v>Teemu Oinas, OPT-86</v>
      </c>
      <c r="G35" s="43">
        <v>23</v>
      </c>
      <c r="H35" s="33" t="s">
        <v>472</v>
      </c>
      <c r="I35" s="25"/>
      <c r="J35" s="25"/>
      <c r="K35" s="3"/>
    </row>
    <row r="36" spans="3:11" ht="14.25" customHeight="1">
      <c r="C36" s="20">
        <v>40</v>
      </c>
      <c r="D36" s="50">
        <v>24</v>
      </c>
      <c r="E36" s="45">
        <v>97</v>
      </c>
      <c r="F36" s="4" t="str">
        <f>IF(C36=0,"",INDEX(Nimet!$A$2:$D$251,C36,4))</f>
        <v>Markus Perkkiö, OPT-86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17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3" t="s">
        <v>502</v>
      </c>
    </row>
    <row r="39" spans="3:10" ht="14.25" customHeight="1">
      <c r="C39" s="20">
        <v>36</v>
      </c>
      <c r="D39" s="49">
        <v>25</v>
      </c>
      <c r="E39" s="44"/>
      <c r="F39" s="5" t="str">
        <f>IF(C39=0,"",INDEX(Nimet!$A$2:$D$251,C39,4))</f>
        <v>Mika Rauvola, TTC Boom</v>
      </c>
      <c r="G39" s="40">
        <v>25</v>
      </c>
      <c r="H39" s="23"/>
      <c r="I39" s="25"/>
      <c r="J39" s="26"/>
    </row>
    <row r="40" spans="3:10" ht="14.25" customHeight="1">
      <c r="C40" s="20">
        <v>62</v>
      </c>
      <c r="D40" s="50">
        <v>26</v>
      </c>
      <c r="E40" s="45">
        <v>129</v>
      </c>
      <c r="F40" s="4" t="str">
        <f>IF(C40=0,"",INDEX(Nimet!$A$2:$D$251,C40,4))</f>
        <v>Timo Terho, MBF</v>
      </c>
      <c r="G40" s="32"/>
      <c r="H40" s="41">
        <v>25</v>
      </c>
      <c r="I40" s="25"/>
      <c r="J40" s="26"/>
    </row>
    <row r="41" spans="3:10" ht="14.25" customHeight="1">
      <c r="C41" s="20">
        <v>11</v>
      </c>
      <c r="D41" s="49">
        <v>27</v>
      </c>
      <c r="E41" s="44"/>
      <c r="F41" s="5" t="str">
        <f>IF(C41=0,"",INDEX(Nimet!$A$2:$D$251,C41,4))</f>
        <v>Patrik Rissanen, KuPTS</v>
      </c>
      <c r="G41" s="43">
        <v>27</v>
      </c>
      <c r="H41" s="34" t="s">
        <v>378</v>
      </c>
      <c r="I41" s="25"/>
      <c r="J41" s="26"/>
    </row>
    <row r="42" spans="3:10" ht="14.25" customHeight="1">
      <c r="C42" s="20">
        <v>12</v>
      </c>
      <c r="D42" s="50">
        <v>28</v>
      </c>
      <c r="E42" s="45"/>
      <c r="F42" s="4" t="str">
        <f>IF(C42=0,"",INDEX(Nimet!$A$2:$D$251,C42,4))</f>
        <v>Pertti Rissanen, KuPTS</v>
      </c>
      <c r="G42" s="33"/>
      <c r="H42" s="25"/>
      <c r="I42" s="42">
        <v>31</v>
      </c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 t="s">
        <v>477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>
        <v>31</v>
      </c>
      <c r="I44" s="23"/>
      <c r="J44" s="26"/>
    </row>
    <row r="45" spans="3:10" ht="14.25" customHeight="1">
      <c r="C45" s="20">
        <v>8</v>
      </c>
      <c r="D45" s="49">
        <v>31</v>
      </c>
      <c r="E45" s="44"/>
      <c r="F45" s="5" t="str">
        <f>IF(C45=0,"",INDEX(Nimet!$A$2:$D$251,C45,4))</f>
        <v>Samuli Soine, PT-Espoo</v>
      </c>
      <c r="G45" s="43">
        <v>31</v>
      </c>
      <c r="H45" s="33"/>
      <c r="I45" s="23"/>
      <c r="J45" s="26"/>
    </row>
    <row r="46" spans="3:10" ht="14.25" customHeight="1">
      <c r="C46" s="20">
        <v>56</v>
      </c>
      <c r="D46" s="50">
        <v>32</v>
      </c>
      <c r="E46" s="45">
        <v>27</v>
      </c>
      <c r="F46" s="4" t="str">
        <f>IF(C46=0,"",INDEX(Nimet!$A$2:$D$251,C46,4))</f>
        <v>Roope Kantola, TuKa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Esa Kallio</cp:lastModifiedBy>
  <cp:lastPrinted>2008-10-17T14:52:46Z</cp:lastPrinted>
  <dcterms:created xsi:type="dcterms:W3CDTF">2000-10-06T05:15:15Z</dcterms:created>
  <dcterms:modified xsi:type="dcterms:W3CDTF">2008-10-19T18:10:13Z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-819337861</vt:i4>
  </property>
  <property fmtid="{D5CDD505-2E9C-101B-9397-08002B2CF9AE}" pid="3" name="_NewReviewCycle">
    <vt:lpwstr/>
  </property>
  <property fmtid="{D5CDD505-2E9C-101B-9397-08002B2CF9AE}" pid="4" name="_EmailSubject">
    <vt:lpwstr>Nomme SK Pohjanmaa GP:ss'</vt:lpwstr>
  </property>
  <property fmtid="{D5CDD505-2E9C-101B-9397-08002B2CF9AE}" pid="5" name="_AuthorEmail">
    <vt:lpwstr>Jukka.Kalliokoski@posti.fi</vt:lpwstr>
  </property>
  <property fmtid="{D5CDD505-2E9C-101B-9397-08002B2CF9AE}" pid="6" name="_AuthorEmailDisplayName">
    <vt:lpwstr>Kalliokoski Jukka</vt:lpwstr>
  </property>
  <property fmtid="{D5CDD505-2E9C-101B-9397-08002B2CF9AE}" pid="7" name="_PreviousAdHocReviewCycleID">
    <vt:i4>-2099738821</vt:i4>
  </property>
  <property fmtid="{D5CDD505-2E9C-101B-9397-08002B2CF9AE}" pid="8" name="_ReviewingToolsShownOnce">
    <vt:lpwstr/>
  </property>
</Properties>
</file>